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4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5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drawings/drawing6.xml" ContentType="application/vnd.openxmlformats-officedocument.drawing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drawings/drawing7.xml" ContentType="application/vnd.openxmlformats-officedocument.drawing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8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drawings/drawing9.xml" ContentType="application/vnd.openxmlformats-officedocument.drawing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autoCompressPictures="0"/>
  <bookViews>
    <workbookView xWindow="520" yWindow="480" windowWidth="39420" windowHeight="20740" activeTab="8"/>
  </bookViews>
  <sheets>
    <sheet name="G_0.15(diff norm d0)" sheetId="5" r:id="rId1"/>
    <sheet name="G_0.15(same d0)" sheetId="23" r:id="rId2"/>
    <sheet name="G_stress_2.5" sheetId="12" r:id="rId3"/>
    <sheet name="G_stress_Xray" sheetId="14" r:id="rId4"/>
    <sheet name="G_stress_Xray (2)" sheetId="22" r:id="rId5"/>
    <sheet name="G_0.15_averaged" sheetId="19" r:id="rId6"/>
    <sheet name="G_0.15(ave d0_all)" sheetId="24" r:id="rId7"/>
    <sheet name="G_stress_Xray (ave d0)" sheetId="25" r:id="rId8"/>
    <sheet name="G_stress_2.5(ave d0)" sheetId="26" r:id="rId9"/>
  </sheets>
  <externalReferences>
    <externalReference r:id="rId10"/>
  </externalReferences>
  <definedNames>
    <definedName name="_xlnm._FilterDatabase" localSheetId="5" hidden="1">G_0.15_averaged!$AI$6:$AR$6</definedName>
    <definedName name="E" localSheetId="5">G_0.15_averaged!$M$1</definedName>
    <definedName name="E" localSheetId="6">'G_0.15(ave d0_all)'!$M$1</definedName>
    <definedName name="E" localSheetId="1">'G_0.15(same d0)'!$M$1</definedName>
    <definedName name="E" localSheetId="2">G_stress_2.5!$M$1</definedName>
    <definedName name="E" localSheetId="8">'G_stress_2.5(ave d0)'!$M$1</definedName>
    <definedName name="E" localSheetId="3">G_stress_Xray!$M$1</definedName>
    <definedName name="E" localSheetId="4">'G_stress_Xray (2)'!$M$1</definedName>
    <definedName name="E" localSheetId="7">'G_stress_Xray (ave d0)'!$M$1</definedName>
    <definedName name="E">'G_0.15(diff norm d0)'!$M$1</definedName>
    <definedName name="G" localSheetId="5">G_0.15_averaged!$Q$1</definedName>
    <definedName name="G" localSheetId="6">'G_0.15(ave d0_all)'!$Q$1</definedName>
    <definedName name="G" localSheetId="1">'G_0.15(same d0)'!$Q$1</definedName>
    <definedName name="G" localSheetId="2">G_stress_2.5!$Q$1</definedName>
    <definedName name="G" localSheetId="8">'G_stress_2.5(ave d0)'!$Q$1</definedName>
    <definedName name="G" localSheetId="3">G_stress_Xray!$Q$1</definedName>
    <definedName name="G" localSheetId="4">'G_stress_Xray (2)'!$Q$1</definedName>
    <definedName name="G" localSheetId="7">'G_stress_Xray (ave d0)'!$Q$1</definedName>
    <definedName name="G">'G_0.15(diff norm d0)'!$Q$1</definedName>
    <definedName name="nu" localSheetId="5">G_0.15_averaged!$M$2</definedName>
    <definedName name="nu" localSheetId="6">'G_0.15(ave d0_all)'!$M$2</definedName>
    <definedName name="nu" localSheetId="1">'G_0.15(same d0)'!$M$2</definedName>
    <definedName name="nu" localSheetId="2">G_stress_2.5!$M$2</definedName>
    <definedName name="nu" localSheetId="8">'G_stress_2.5(ave d0)'!$M$2</definedName>
    <definedName name="nu" localSheetId="3">G_stress_Xray!$M$2</definedName>
    <definedName name="nu" localSheetId="4">'G_stress_Xray (2)'!$M$2</definedName>
    <definedName name="nu" localSheetId="7">'G_stress_Xray (ave d0)'!$M$2</definedName>
    <definedName name="nu">'G_0.15(diff norm d0)'!$M$2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41" i="25" l="1"/>
  <c r="I41" i="25"/>
  <c r="H41" i="25"/>
  <c r="G41" i="25"/>
  <c r="J41" i="24"/>
  <c r="H41" i="24"/>
  <c r="G41" i="24"/>
  <c r="G18" i="26"/>
  <c r="I18" i="26"/>
  <c r="N18" i="26"/>
  <c r="H18" i="26"/>
  <c r="J18" i="26"/>
  <c r="O18" i="26"/>
  <c r="V18" i="26"/>
  <c r="W18" i="26"/>
  <c r="T18" i="26"/>
  <c r="U18" i="26"/>
  <c r="R18" i="26"/>
  <c r="S18" i="26"/>
  <c r="Q18" i="26"/>
  <c r="P18" i="26"/>
  <c r="N17" i="26"/>
  <c r="O17" i="26"/>
  <c r="V17" i="26"/>
  <c r="W17" i="26"/>
  <c r="T17" i="26"/>
  <c r="U17" i="26"/>
  <c r="R17" i="26"/>
  <c r="S17" i="26"/>
  <c r="Q17" i="26"/>
  <c r="P17" i="26"/>
  <c r="N16" i="26"/>
  <c r="O16" i="26"/>
  <c r="V16" i="26"/>
  <c r="W16" i="26"/>
  <c r="T16" i="26"/>
  <c r="U16" i="26"/>
  <c r="R16" i="26"/>
  <c r="S16" i="26"/>
  <c r="Q16" i="26"/>
  <c r="P16" i="26"/>
  <c r="N15" i="26"/>
  <c r="O15" i="26"/>
  <c r="V15" i="26"/>
  <c r="W15" i="26"/>
  <c r="T15" i="26"/>
  <c r="U15" i="26"/>
  <c r="R15" i="26"/>
  <c r="S15" i="26"/>
  <c r="Q15" i="26"/>
  <c r="P15" i="26"/>
  <c r="N14" i="26"/>
  <c r="O14" i="26"/>
  <c r="V14" i="26"/>
  <c r="W14" i="26"/>
  <c r="T14" i="26"/>
  <c r="U14" i="26"/>
  <c r="R14" i="26"/>
  <c r="S14" i="26"/>
  <c r="Q14" i="26"/>
  <c r="P14" i="26"/>
  <c r="N13" i="26"/>
  <c r="O13" i="26"/>
  <c r="V13" i="26"/>
  <c r="W13" i="26"/>
  <c r="T13" i="26"/>
  <c r="U13" i="26"/>
  <c r="R13" i="26"/>
  <c r="S13" i="26"/>
  <c r="Q13" i="26"/>
  <c r="P13" i="26"/>
  <c r="N12" i="26"/>
  <c r="O12" i="26"/>
  <c r="V12" i="26"/>
  <c r="W12" i="26"/>
  <c r="T12" i="26"/>
  <c r="U12" i="26"/>
  <c r="R12" i="26"/>
  <c r="S12" i="26"/>
  <c r="Q12" i="26"/>
  <c r="P12" i="26"/>
  <c r="N11" i="26"/>
  <c r="O11" i="26"/>
  <c r="V11" i="26"/>
  <c r="W11" i="26"/>
  <c r="T11" i="26"/>
  <c r="U11" i="26"/>
  <c r="R11" i="26"/>
  <c r="S11" i="26"/>
  <c r="Q11" i="26"/>
  <c r="P11" i="26"/>
  <c r="N10" i="26"/>
  <c r="O10" i="26"/>
  <c r="V10" i="26"/>
  <c r="W10" i="26"/>
  <c r="T10" i="26"/>
  <c r="U10" i="26"/>
  <c r="R10" i="26"/>
  <c r="S10" i="26"/>
  <c r="Q10" i="26"/>
  <c r="P10" i="26"/>
  <c r="N9" i="26"/>
  <c r="O9" i="26"/>
  <c r="V9" i="26"/>
  <c r="W9" i="26"/>
  <c r="T9" i="26"/>
  <c r="U9" i="26"/>
  <c r="R9" i="26"/>
  <c r="S9" i="26"/>
  <c r="Q9" i="26"/>
  <c r="P9" i="26"/>
  <c r="N8" i="26"/>
  <c r="O8" i="26"/>
  <c r="V8" i="26"/>
  <c r="W8" i="26"/>
  <c r="T8" i="26"/>
  <c r="U8" i="26"/>
  <c r="R8" i="26"/>
  <c r="S8" i="26"/>
  <c r="Q8" i="26"/>
  <c r="P8" i="26"/>
  <c r="N7" i="26"/>
  <c r="O7" i="26"/>
  <c r="V7" i="26"/>
  <c r="W7" i="26"/>
  <c r="T7" i="26"/>
  <c r="U7" i="26"/>
  <c r="R7" i="26"/>
  <c r="S7" i="26"/>
  <c r="Q7" i="26"/>
  <c r="P7" i="26"/>
  <c r="N6" i="26"/>
  <c r="O6" i="26"/>
  <c r="V6" i="26"/>
  <c r="W6" i="26"/>
  <c r="T6" i="26"/>
  <c r="U6" i="26"/>
  <c r="R6" i="26"/>
  <c r="S6" i="26"/>
  <c r="Q6" i="26"/>
  <c r="P6" i="26"/>
  <c r="Q2" i="26"/>
  <c r="Q1" i="26"/>
  <c r="N41" i="25"/>
  <c r="O41" i="25"/>
  <c r="V41" i="25"/>
  <c r="W41" i="25"/>
  <c r="T41" i="25"/>
  <c r="U41" i="25"/>
  <c r="R41" i="25"/>
  <c r="S41" i="25"/>
  <c r="Q41" i="25"/>
  <c r="P41" i="25"/>
  <c r="N40" i="25"/>
  <c r="O40" i="25"/>
  <c r="V40" i="25"/>
  <c r="W40" i="25"/>
  <c r="T40" i="25"/>
  <c r="U40" i="25"/>
  <c r="R40" i="25"/>
  <c r="S40" i="25"/>
  <c r="Q40" i="25"/>
  <c r="P40" i="25"/>
  <c r="N39" i="25"/>
  <c r="O39" i="25"/>
  <c r="V39" i="25"/>
  <c r="W39" i="25"/>
  <c r="T39" i="25"/>
  <c r="U39" i="25"/>
  <c r="R39" i="25"/>
  <c r="S39" i="25"/>
  <c r="Q39" i="25"/>
  <c r="P39" i="25"/>
  <c r="N38" i="25"/>
  <c r="O38" i="25"/>
  <c r="V38" i="25"/>
  <c r="W38" i="25"/>
  <c r="T38" i="25"/>
  <c r="U38" i="25"/>
  <c r="R38" i="25"/>
  <c r="S38" i="25"/>
  <c r="Q38" i="25"/>
  <c r="P38" i="25"/>
  <c r="N37" i="25"/>
  <c r="O37" i="25"/>
  <c r="V37" i="25"/>
  <c r="W37" i="25"/>
  <c r="T37" i="25"/>
  <c r="U37" i="25"/>
  <c r="R37" i="25"/>
  <c r="S37" i="25"/>
  <c r="Q37" i="25"/>
  <c r="P37" i="25"/>
  <c r="N36" i="25"/>
  <c r="O36" i="25"/>
  <c r="V36" i="25"/>
  <c r="W36" i="25"/>
  <c r="T36" i="25"/>
  <c r="U36" i="25"/>
  <c r="R36" i="25"/>
  <c r="S36" i="25"/>
  <c r="Q36" i="25"/>
  <c r="P36" i="25"/>
  <c r="N35" i="25"/>
  <c r="O35" i="25"/>
  <c r="V35" i="25"/>
  <c r="W35" i="25"/>
  <c r="T35" i="25"/>
  <c r="U35" i="25"/>
  <c r="R35" i="25"/>
  <c r="S35" i="25"/>
  <c r="Q35" i="25"/>
  <c r="P35" i="25"/>
  <c r="N34" i="25"/>
  <c r="O34" i="25"/>
  <c r="V34" i="25"/>
  <c r="W34" i="25"/>
  <c r="T34" i="25"/>
  <c r="U34" i="25"/>
  <c r="R34" i="25"/>
  <c r="S34" i="25"/>
  <c r="Q34" i="25"/>
  <c r="P34" i="25"/>
  <c r="N33" i="25"/>
  <c r="O33" i="25"/>
  <c r="V33" i="25"/>
  <c r="W33" i="25"/>
  <c r="T33" i="25"/>
  <c r="U33" i="25"/>
  <c r="R33" i="25"/>
  <c r="S33" i="25"/>
  <c r="Q33" i="25"/>
  <c r="P33" i="25"/>
  <c r="N32" i="25"/>
  <c r="O32" i="25"/>
  <c r="V32" i="25"/>
  <c r="W32" i="25"/>
  <c r="T32" i="25"/>
  <c r="U32" i="25"/>
  <c r="R32" i="25"/>
  <c r="S32" i="25"/>
  <c r="Q32" i="25"/>
  <c r="P32" i="25"/>
  <c r="N31" i="25"/>
  <c r="O31" i="25"/>
  <c r="V31" i="25"/>
  <c r="W31" i="25"/>
  <c r="T31" i="25"/>
  <c r="U31" i="25"/>
  <c r="R31" i="25"/>
  <c r="S31" i="25"/>
  <c r="Q31" i="25"/>
  <c r="P31" i="25"/>
  <c r="N30" i="25"/>
  <c r="O30" i="25"/>
  <c r="V30" i="25"/>
  <c r="W30" i="25"/>
  <c r="T30" i="25"/>
  <c r="U30" i="25"/>
  <c r="R30" i="25"/>
  <c r="S30" i="25"/>
  <c r="Q30" i="25"/>
  <c r="P30" i="25"/>
  <c r="N29" i="25"/>
  <c r="O29" i="25"/>
  <c r="V29" i="25"/>
  <c r="W29" i="25"/>
  <c r="T29" i="25"/>
  <c r="U29" i="25"/>
  <c r="R29" i="25"/>
  <c r="S29" i="25"/>
  <c r="Q29" i="25"/>
  <c r="P29" i="25"/>
  <c r="N28" i="25"/>
  <c r="O28" i="25"/>
  <c r="V28" i="25"/>
  <c r="W28" i="25"/>
  <c r="T28" i="25"/>
  <c r="U28" i="25"/>
  <c r="R28" i="25"/>
  <c r="S28" i="25"/>
  <c r="Q28" i="25"/>
  <c r="P28" i="25"/>
  <c r="N27" i="25"/>
  <c r="O27" i="25"/>
  <c r="V27" i="25"/>
  <c r="W27" i="25"/>
  <c r="T27" i="25"/>
  <c r="U27" i="25"/>
  <c r="R27" i="25"/>
  <c r="S27" i="25"/>
  <c r="Q27" i="25"/>
  <c r="P27" i="25"/>
  <c r="N26" i="25"/>
  <c r="O26" i="25"/>
  <c r="V26" i="25"/>
  <c r="W26" i="25"/>
  <c r="T26" i="25"/>
  <c r="U26" i="25"/>
  <c r="R26" i="25"/>
  <c r="S26" i="25"/>
  <c r="Q26" i="25"/>
  <c r="P26" i="25"/>
  <c r="N25" i="25"/>
  <c r="O25" i="25"/>
  <c r="V25" i="25"/>
  <c r="W25" i="25"/>
  <c r="T25" i="25"/>
  <c r="U25" i="25"/>
  <c r="R25" i="25"/>
  <c r="S25" i="25"/>
  <c r="Q25" i="25"/>
  <c r="P25" i="25"/>
  <c r="N24" i="25"/>
  <c r="O24" i="25"/>
  <c r="V24" i="25"/>
  <c r="W24" i="25"/>
  <c r="T24" i="25"/>
  <c r="U24" i="25"/>
  <c r="R24" i="25"/>
  <c r="S24" i="25"/>
  <c r="Q24" i="25"/>
  <c r="P24" i="25"/>
  <c r="N23" i="25"/>
  <c r="O23" i="25"/>
  <c r="V23" i="25"/>
  <c r="W23" i="25"/>
  <c r="T23" i="25"/>
  <c r="U23" i="25"/>
  <c r="R23" i="25"/>
  <c r="S23" i="25"/>
  <c r="Q23" i="25"/>
  <c r="P23" i="25"/>
  <c r="N22" i="25"/>
  <c r="O22" i="25"/>
  <c r="V22" i="25"/>
  <c r="W22" i="25"/>
  <c r="T22" i="25"/>
  <c r="U22" i="25"/>
  <c r="R22" i="25"/>
  <c r="S22" i="25"/>
  <c r="Q22" i="25"/>
  <c r="P22" i="25"/>
  <c r="N21" i="25"/>
  <c r="O21" i="25"/>
  <c r="V21" i="25"/>
  <c r="W21" i="25"/>
  <c r="T21" i="25"/>
  <c r="U21" i="25"/>
  <c r="R21" i="25"/>
  <c r="S21" i="25"/>
  <c r="Q21" i="25"/>
  <c r="P21" i="25"/>
  <c r="N20" i="25"/>
  <c r="O20" i="25"/>
  <c r="V20" i="25"/>
  <c r="W20" i="25"/>
  <c r="T20" i="25"/>
  <c r="U20" i="25"/>
  <c r="R20" i="25"/>
  <c r="S20" i="25"/>
  <c r="Q20" i="25"/>
  <c r="P20" i="25"/>
  <c r="N19" i="25"/>
  <c r="O19" i="25"/>
  <c r="V19" i="25"/>
  <c r="W19" i="25"/>
  <c r="T19" i="25"/>
  <c r="U19" i="25"/>
  <c r="R19" i="25"/>
  <c r="S19" i="25"/>
  <c r="Q19" i="25"/>
  <c r="P19" i="25"/>
  <c r="N18" i="25"/>
  <c r="O18" i="25"/>
  <c r="V18" i="25"/>
  <c r="W18" i="25"/>
  <c r="T18" i="25"/>
  <c r="U18" i="25"/>
  <c r="R18" i="25"/>
  <c r="S18" i="25"/>
  <c r="Q18" i="25"/>
  <c r="P18" i="25"/>
  <c r="N17" i="25"/>
  <c r="O17" i="25"/>
  <c r="V17" i="25"/>
  <c r="W17" i="25"/>
  <c r="T17" i="25"/>
  <c r="U17" i="25"/>
  <c r="R17" i="25"/>
  <c r="S17" i="25"/>
  <c r="Q17" i="25"/>
  <c r="P17" i="25"/>
  <c r="N16" i="25"/>
  <c r="O16" i="25"/>
  <c r="V16" i="25"/>
  <c r="W16" i="25"/>
  <c r="T16" i="25"/>
  <c r="U16" i="25"/>
  <c r="R16" i="25"/>
  <c r="S16" i="25"/>
  <c r="Q16" i="25"/>
  <c r="P16" i="25"/>
  <c r="N15" i="25"/>
  <c r="O15" i="25"/>
  <c r="V15" i="25"/>
  <c r="W15" i="25"/>
  <c r="T15" i="25"/>
  <c r="U15" i="25"/>
  <c r="R15" i="25"/>
  <c r="S15" i="25"/>
  <c r="Q15" i="25"/>
  <c r="P15" i="25"/>
  <c r="N14" i="25"/>
  <c r="O14" i="25"/>
  <c r="V14" i="25"/>
  <c r="W14" i="25"/>
  <c r="T14" i="25"/>
  <c r="U14" i="25"/>
  <c r="R14" i="25"/>
  <c r="S14" i="25"/>
  <c r="Q14" i="25"/>
  <c r="P14" i="25"/>
  <c r="N13" i="25"/>
  <c r="O13" i="25"/>
  <c r="V13" i="25"/>
  <c r="W13" i="25"/>
  <c r="T13" i="25"/>
  <c r="U13" i="25"/>
  <c r="R13" i="25"/>
  <c r="S13" i="25"/>
  <c r="Q13" i="25"/>
  <c r="P13" i="25"/>
  <c r="N12" i="25"/>
  <c r="O12" i="25"/>
  <c r="V12" i="25"/>
  <c r="W12" i="25"/>
  <c r="T12" i="25"/>
  <c r="U12" i="25"/>
  <c r="R12" i="25"/>
  <c r="S12" i="25"/>
  <c r="Q12" i="25"/>
  <c r="P12" i="25"/>
  <c r="N11" i="25"/>
  <c r="O11" i="25"/>
  <c r="V11" i="25"/>
  <c r="W11" i="25"/>
  <c r="T11" i="25"/>
  <c r="U11" i="25"/>
  <c r="R11" i="25"/>
  <c r="S11" i="25"/>
  <c r="Q11" i="25"/>
  <c r="P11" i="25"/>
  <c r="N10" i="25"/>
  <c r="O10" i="25"/>
  <c r="V10" i="25"/>
  <c r="W10" i="25"/>
  <c r="T10" i="25"/>
  <c r="U10" i="25"/>
  <c r="R10" i="25"/>
  <c r="S10" i="25"/>
  <c r="Q10" i="25"/>
  <c r="P10" i="25"/>
  <c r="N9" i="25"/>
  <c r="O9" i="25"/>
  <c r="V9" i="25"/>
  <c r="W9" i="25"/>
  <c r="T9" i="25"/>
  <c r="U9" i="25"/>
  <c r="R9" i="25"/>
  <c r="S9" i="25"/>
  <c r="Q9" i="25"/>
  <c r="P9" i="25"/>
  <c r="N8" i="25"/>
  <c r="O8" i="25"/>
  <c r="V8" i="25"/>
  <c r="W8" i="25"/>
  <c r="T8" i="25"/>
  <c r="U8" i="25"/>
  <c r="R8" i="25"/>
  <c r="S8" i="25"/>
  <c r="Q8" i="25"/>
  <c r="P8" i="25"/>
  <c r="N7" i="25"/>
  <c r="O7" i="25"/>
  <c r="V7" i="25"/>
  <c r="W7" i="25"/>
  <c r="T7" i="25"/>
  <c r="U7" i="25"/>
  <c r="R7" i="25"/>
  <c r="S7" i="25"/>
  <c r="Q7" i="25"/>
  <c r="P7" i="25"/>
  <c r="Q1" i="25"/>
  <c r="Q2" i="25"/>
  <c r="S3" i="25"/>
  <c r="R3" i="25"/>
  <c r="I41" i="24"/>
  <c r="N41" i="24"/>
  <c r="O41" i="24"/>
  <c r="V41" i="24"/>
  <c r="W41" i="24"/>
  <c r="T41" i="24"/>
  <c r="U41" i="24"/>
  <c r="R41" i="24"/>
  <c r="S41" i="24"/>
  <c r="Q41" i="24"/>
  <c r="P41" i="24"/>
  <c r="N40" i="24"/>
  <c r="O40" i="24"/>
  <c r="V40" i="24"/>
  <c r="W40" i="24"/>
  <c r="T40" i="24"/>
  <c r="U40" i="24"/>
  <c r="R40" i="24"/>
  <c r="S40" i="24"/>
  <c r="Q40" i="24"/>
  <c r="P40" i="24"/>
  <c r="N39" i="24"/>
  <c r="O39" i="24"/>
  <c r="V39" i="24"/>
  <c r="W39" i="24"/>
  <c r="T39" i="24"/>
  <c r="U39" i="24"/>
  <c r="R39" i="24"/>
  <c r="S39" i="24"/>
  <c r="Q39" i="24"/>
  <c r="P39" i="24"/>
  <c r="N38" i="24"/>
  <c r="O38" i="24"/>
  <c r="V38" i="24"/>
  <c r="W38" i="24"/>
  <c r="T38" i="24"/>
  <c r="U38" i="24"/>
  <c r="R38" i="24"/>
  <c r="S38" i="24"/>
  <c r="Q38" i="24"/>
  <c r="P38" i="24"/>
  <c r="N37" i="24"/>
  <c r="O37" i="24"/>
  <c r="V37" i="24"/>
  <c r="W37" i="24"/>
  <c r="T37" i="24"/>
  <c r="U37" i="24"/>
  <c r="R37" i="24"/>
  <c r="S37" i="24"/>
  <c r="Q37" i="24"/>
  <c r="P37" i="24"/>
  <c r="N36" i="24"/>
  <c r="O36" i="24"/>
  <c r="V36" i="24"/>
  <c r="W36" i="24"/>
  <c r="T36" i="24"/>
  <c r="U36" i="24"/>
  <c r="R36" i="24"/>
  <c r="S36" i="24"/>
  <c r="Q36" i="24"/>
  <c r="P36" i="24"/>
  <c r="N35" i="24"/>
  <c r="O35" i="24"/>
  <c r="V35" i="24"/>
  <c r="W35" i="24"/>
  <c r="T35" i="24"/>
  <c r="U35" i="24"/>
  <c r="R35" i="24"/>
  <c r="S35" i="24"/>
  <c r="Q35" i="24"/>
  <c r="P35" i="24"/>
  <c r="N34" i="24"/>
  <c r="O34" i="24"/>
  <c r="V34" i="24"/>
  <c r="W34" i="24"/>
  <c r="T34" i="24"/>
  <c r="U34" i="24"/>
  <c r="R34" i="24"/>
  <c r="S34" i="24"/>
  <c r="Q34" i="24"/>
  <c r="P34" i="24"/>
  <c r="N33" i="24"/>
  <c r="O33" i="24"/>
  <c r="V33" i="24"/>
  <c r="W33" i="24"/>
  <c r="T33" i="24"/>
  <c r="U33" i="24"/>
  <c r="R33" i="24"/>
  <c r="S33" i="24"/>
  <c r="Q33" i="24"/>
  <c r="P33" i="24"/>
  <c r="N32" i="24"/>
  <c r="O32" i="24"/>
  <c r="V32" i="24"/>
  <c r="W32" i="24"/>
  <c r="T32" i="24"/>
  <c r="U32" i="24"/>
  <c r="R32" i="24"/>
  <c r="S32" i="24"/>
  <c r="Q32" i="24"/>
  <c r="P32" i="24"/>
  <c r="N31" i="24"/>
  <c r="O31" i="24"/>
  <c r="V31" i="24"/>
  <c r="W31" i="24"/>
  <c r="T31" i="24"/>
  <c r="U31" i="24"/>
  <c r="R31" i="24"/>
  <c r="S31" i="24"/>
  <c r="Q31" i="24"/>
  <c r="P31" i="24"/>
  <c r="N30" i="24"/>
  <c r="O30" i="24"/>
  <c r="V30" i="24"/>
  <c r="W30" i="24"/>
  <c r="T30" i="24"/>
  <c r="U30" i="24"/>
  <c r="R30" i="24"/>
  <c r="S30" i="24"/>
  <c r="Q30" i="24"/>
  <c r="P30" i="24"/>
  <c r="N29" i="24"/>
  <c r="O29" i="24"/>
  <c r="V29" i="24"/>
  <c r="W29" i="24"/>
  <c r="T29" i="24"/>
  <c r="U29" i="24"/>
  <c r="R29" i="24"/>
  <c r="S29" i="24"/>
  <c r="Q29" i="24"/>
  <c r="P29" i="24"/>
  <c r="N28" i="24"/>
  <c r="O28" i="24"/>
  <c r="V28" i="24"/>
  <c r="W28" i="24"/>
  <c r="T28" i="24"/>
  <c r="U28" i="24"/>
  <c r="R28" i="24"/>
  <c r="S28" i="24"/>
  <c r="Q28" i="24"/>
  <c r="P28" i="24"/>
  <c r="N27" i="24"/>
  <c r="O27" i="24"/>
  <c r="V27" i="24"/>
  <c r="W27" i="24"/>
  <c r="T27" i="24"/>
  <c r="U27" i="24"/>
  <c r="R27" i="24"/>
  <c r="S27" i="24"/>
  <c r="Q27" i="24"/>
  <c r="P27" i="24"/>
  <c r="N26" i="24"/>
  <c r="O26" i="24"/>
  <c r="V26" i="24"/>
  <c r="W26" i="24"/>
  <c r="T26" i="24"/>
  <c r="U26" i="24"/>
  <c r="R26" i="24"/>
  <c r="S26" i="24"/>
  <c r="Q26" i="24"/>
  <c r="P26" i="24"/>
  <c r="N25" i="24"/>
  <c r="O25" i="24"/>
  <c r="V25" i="24"/>
  <c r="W25" i="24"/>
  <c r="T25" i="24"/>
  <c r="U25" i="24"/>
  <c r="R25" i="24"/>
  <c r="S25" i="24"/>
  <c r="Q25" i="24"/>
  <c r="P25" i="24"/>
  <c r="N24" i="24"/>
  <c r="O24" i="24"/>
  <c r="V24" i="24"/>
  <c r="W24" i="24"/>
  <c r="T24" i="24"/>
  <c r="U24" i="24"/>
  <c r="R24" i="24"/>
  <c r="S24" i="24"/>
  <c r="Q24" i="24"/>
  <c r="P24" i="24"/>
  <c r="N23" i="24"/>
  <c r="O23" i="24"/>
  <c r="V23" i="24"/>
  <c r="W23" i="24"/>
  <c r="T23" i="24"/>
  <c r="U23" i="24"/>
  <c r="R23" i="24"/>
  <c r="S23" i="24"/>
  <c r="Q23" i="24"/>
  <c r="P23" i="24"/>
  <c r="N22" i="24"/>
  <c r="O22" i="24"/>
  <c r="V22" i="24"/>
  <c r="W22" i="24"/>
  <c r="T22" i="24"/>
  <c r="U22" i="24"/>
  <c r="R22" i="24"/>
  <c r="S22" i="24"/>
  <c r="Q22" i="24"/>
  <c r="P22" i="24"/>
  <c r="N21" i="24"/>
  <c r="O21" i="24"/>
  <c r="V21" i="24"/>
  <c r="W21" i="24"/>
  <c r="T21" i="24"/>
  <c r="U21" i="24"/>
  <c r="R21" i="24"/>
  <c r="S21" i="24"/>
  <c r="Q21" i="24"/>
  <c r="P21" i="24"/>
  <c r="N20" i="24"/>
  <c r="O20" i="24"/>
  <c r="V20" i="24"/>
  <c r="W20" i="24"/>
  <c r="T20" i="24"/>
  <c r="U20" i="24"/>
  <c r="R20" i="24"/>
  <c r="S20" i="24"/>
  <c r="Q20" i="24"/>
  <c r="P20" i="24"/>
  <c r="N19" i="24"/>
  <c r="O19" i="24"/>
  <c r="V19" i="24"/>
  <c r="W19" i="24"/>
  <c r="T19" i="24"/>
  <c r="U19" i="24"/>
  <c r="R19" i="24"/>
  <c r="S19" i="24"/>
  <c r="Q19" i="24"/>
  <c r="P19" i="24"/>
  <c r="N18" i="24"/>
  <c r="O18" i="24"/>
  <c r="V18" i="24"/>
  <c r="W18" i="24"/>
  <c r="T18" i="24"/>
  <c r="U18" i="24"/>
  <c r="R18" i="24"/>
  <c r="S18" i="24"/>
  <c r="Q18" i="24"/>
  <c r="P18" i="24"/>
  <c r="N17" i="24"/>
  <c r="O17" i="24"/>
  <c r="V17" i="24"/>
  <c r="W17" i="24"/>
  <c r="T17" i="24"/>
  <c r="U17" i="24"/>
  <c r="R17" i="24"/>
  <c r="S17" i="24"/>
  <c r="Q17" i="24"/>
  <c r="P17" i="24"/>
  <c r="N16" i="24"/>
  <c r="O16" i="24"/>
  <c r="V16" i="24"/>
  <c r="W16" i="24"/>
  <c r="T16" i="24"/>
  <c r="U16" i="24"/>
  <c r="R16" i="24"/>
  <c r="S16" i="24"/>
  <c r="Q16" i="24"/>
  <c r="P16" i="24"/>
  <c r="N15" i="24"/>
  <c r="O15" i="24"/>
  <c r="V15" i="24"/>
  <c r="W15" i="24"/>
  <c r="T15" i="24"/>
  <c r="U15" i="24"/>
  <c r="R15" i="24"/>
  <c r="S15" i="24"/>
  <c r="Q15" i="24"/>
  <c r="P15" i="24"/>
  <c r="N14" i="24"/>
  <c r="O14" i="24"/>
  <c r="V14" i="24"/>
  <c r="W14" i="24"/>
  <c r="T14" i="24"/>
  <c r="U14" i="24"/>
  <c r="R14" i="24"/>
  <c r="S14" i="24"/>
  <c r="Q14" i="24"/>
  <c r="P14" i="24"/>
  <c r="N13" i="24"/>
  <c r="O13" i="24"/>
  <c r="V13" i="24"/>
  <c r="W13" i="24"/>
  <c r="T13" i="24"/>
  <c r="U13" i="24"/>
  <c r="R13" i="24"/>
  <c r="S13" i="24"/>
  <c r="Q13" i="24"/>
  <c r="P13" i="24"/>
  <c r="N12" i="24"/>
  <c r="O12" i="24"/>
  <c r="V12" i="24"/>
  <c r="W12" i="24"/>
  <c r="T12" i="24"/>
  <c r="U12" i="24"/>
  <c r="R12" i="24"/>
  <c r="S12" i="24"/>
  <c r="Q12" i="24"/>
  <c r="P12" i="24"/>
  <c r="N11" i="24"/>
  <c r="O11" i="24"/>
  <c r="V11" i="24"/>
  <c r="W11" i="24"/>
  <c r="T11" i="24"/>
  <c r="U11" i="24"/>
  <c r="R11" i="24"/>
  <c r="S11" i="24"/>
  <c r="Q11" i="24"/>
  <c r="P11" i="24"/>
  <c r="N10" i="24"/>
  <c r="O10" i="24"/>
  <c r="V10" i="24"/>
  <c r="W10" i="24"/>
  <c r="T10" i="24"/>
  <c r="U10" i="24"/>
  <c r="R10" i="24"/>
  <c r="S10" i="24"/>
  <c r="Q10" i="24"/>
  <c r="P10" i="24"/>
  <c r="N9" i="24"/>
  <c r="O9" i="24"/>
  <c r="V9" i="24"/>
  <c r="W9" i="24"/>
  <c r="T9" i="24"/>
  <c r="U9" i="24"/>
  <c r="R9" i="24"/>
  <c r="S9" i="24"/>
  <c r="Q9" i="24"/>
  <c r="P9" i="24"/>
  <c r="N8" i="24"/>
  <c r="O8" i="24"/>
  <c r="V8" i="24"/>
  <c r="W8" i="24"/>
  <c r="T8" i="24"/>
  <c r="U8" i="24"/>
  <c r="R8" i="24"/>
  <c r="S8" i="24"/>
  <c r="Q8" i="24"/>
  <c r="P8" i="24"/>
  <c r="N7" i="24"/>
  <c r="O7" i="24"/>
  <c r="V7" i="24"/>
  <c r="W7" i="24"/>
  <c r="T7" i="24"/>
  <c r="U7" i="24"/>
  <c r="R7" i="24"/>
  <c r="S7" i="24"/>
  <c r="Q7" i="24"/>
  <c r="P7" i="24"/>
  <c r="Q1" i="24"/>
  <c r="Q2" i="24"/>
  <c r="S3" i="24"/>
  <c r="R3" i="24"/>
  <c r="I41" i="23"/>
  <c r="N41" i="23"/>
  <c r="O41" i="23"/>
  <c r="V41" i="23"/>
  <c r="W41" i="23"/>
  <c r="T41" i="23"/>
  <c r="U41" i="23"/>
  <c r="R41" i="23"/>
  <c r="S41" i="23"/>
  <c r="Q41" i="23"/>
  <c r="P41" i="23"/>
  <c r="N40" i="23"/>
  <c r="O40" i="23"/>
  <c r="V40" i="23"/>
  <c r="W40" i="23"/>
  <c r="T40" i="23"/>
  <c r="U40" i="23"/>
  <c r="R40" i="23"/>
  <c r="S40" i="23"/>
  <c r="Q40" i="23"/>
  <c r="P40" i="23"/>
  <c r="N39" i="23"/>
  <c r="O39" i="23"/>
  <c r="V39" i="23"/>
  <c r="W39" i="23"/>
  <c r="T39" i="23"/>
  <c r="U39" i="23"/>
  <c r="R39" i="23"/>
  <c r="S39" i="23"/>
  <c r="Q39" i="23"/>
  <c r="P39" i="23"/>
  <c r="N38" i="23"/>
  <c r="O38" i="23"/>
  <c r="V38" i="23"/>
  <c r="W38" i="23"/>
  <c r="T38" i="23"/>
  <c r="U38" i="23"/>
  <c r="R38" i="23"/>
  <c r="S38" i="23"/>
  <c r="Q38" i="23"/>
  <c r="P38" i="23"/>
  <c r="N37" i="23"/>
  <c r="O37" i="23"/>
  <c r="V37" i="23"/>
  <c r="W37" i="23"/>
  <c r="T37" i="23"/>
  <c r="U37" i="23"/>
  <c r="R37" i="23"/>
  <c r="S37" i="23"/>
  <c r="Q37" i="23"/>
  <c r="P37" i="23"/>
  <c r="N36" i="23"/>
  <c r="O36" i="23"/>
  <c r="V36" i="23"/>
  <c r="W36" i="23"/>
  <c r="T36" i="23"/>
  <c r="U36" i="23"/>
  <c r="R36" i="23"/>
  <c r="S36" i="23"/>
  <c r="Q36" i="23"/>
  <c r="P36" i="23"/>
  <c r="N35" i="23"/>
  <c r="O35" i="23"/>
  <c r="V35" i="23"/>
  <c r="W35" i="23"/>
  <c r="T35" i="23"/>
  <c r="U35" i="23"/>
  <c r="R35" i="23"/>
  <c r="S35" i="23"/>
  <c r="Q35" i="23"/>
  <c r="P35" i="23"/>
  <c r="N34" i="23"/>
  <c r="O34" i="23"/>
  <c r="V34" i="23"/>
  <c r="W34" i="23"/>
  <c r="T34" i="23"/>
  <c r="U34" i="23"/>
  <c r="R34" i="23"/>
  <c r="S34" i="23"/>
  <c r="Q34" i="23"/>
  <c r="P34" i="23"/>
  <c r="N33" i="23"/>
  <c r="O33" i="23"/>
  <c r="V33" i="23"/>
  <c r="W33" i="23"/>
  <c r="T33" i="23"/>
  <c r="U33" i="23"/>
  <c r="R33" i="23"/>
  <c r="S33" i="23"/>
  <c r="Q33" i="23"/>
  <c r="P33" i="23"/>
  <c r="N32" i="23"/>
  <c r="O32" i="23"/>
  <c r="V32" i="23"/>
  <c r="W32" i="23"/>
  <c r="T32" i="23"/>
  <c r="U32" i="23"/>
  <c r="R32" i="23"/>
  <c r="S32" i="23"/>
  <c r="Q32" i="23"/>
  <c r="P32" i="23"/>
  <c r="N31" i="23"/>
  <c r="O31" i="23"/>
  <c r="V31" i="23"/>
  <c r="W31" i="23"/>
  <c r="T31" i="23"/>
  <c r="U31" i="23"/>
  <c r="R31" i="23"/>
  <c r="S31" i="23"/>
  <c r="Q31" i="23"/>
  <c r="P31" i="23"/>
  <c r="N30" i="23"/>
  <c r="O30" i="23"/>
  <c r="V30" i="23"/>
  <c r="W30" i="23"/>
  <c r="T30" i="23"/>
  <c r="U30" i="23"/>
  <c r="R30" i="23"/>
  <c r="S30" i="23"/>
  <c r="Q30" i="23"/>
  <c r="P30" i="23"/>
  <c r="N29" i="23"/>
  <c r="O29" i="23"/>
  <c r="V29" i="23"/>
  <c r="W29" i="23"/>
  <c r="T29" i="23"/>
  <c r="U29" i="23"/>
  <c r="R29" i="23"/>
  <c r="S29" i="23"/>
  <c r="Q29" i="23"/>
  <c r="P29" i="23"/>
  <c r="N28" i="23"/>
  <c r="O28" i="23"/>
  <c r="V28" i="23"/>
  <c r="W28" i="23"/>
  <c r="T28" i="23"/>
  <c r="U28" i="23"/>
  <c r="R28" i="23"/>
  <c r="S28" i="23"/>
  <c r="Q28" i="23"/>
  <c r="P28" i="23"/>
  <c r="N27" i="23"/>
  <c r="O27" i="23"/>
  <c r="V27" i="23"/>
  <c r="W27" i="23"/>
  <c r="T27" i="23"/>
  <c r="U27" i="23"/>
  <c r="R27" i="23"/>
  <c r="S27" i="23"/>
  <c r="Q27" i="23"/>
  <c r="P27" i="23"/>
  <c r="N26" i="23"/>
  <c r="O26" i="23"/>
  <c r="V26" i="23"/>
  <c r="W26" i="23"/>
  <c r="T26" i="23"/>
  <c r="U26" i="23"/>
  <c r="R26" i="23"/>
  <c r="S26" i="23"/>
  <c r="Q26" i="23"/>
  <c r="P26" i="23"/>
  <c r="N25" i="23"/>
  <c r="O25" i="23"/>
  <c r="V25" i="23"/>
  <c r="W25" i="23"/>
  <c r="T25" i="23"/>
  <c r="U25" i="23"/>
  <c r="R25" i="23"/>
  <c r="S25" i="23"/>
  <c r="Q25" i="23"/>
  <c r="P25" i="23"/>
  <c r="N24" i="23"/>
  <c r="O24" i="23"/>
  <c r="V24" i="23"/>
  <c r="W24" i="23"/>
  <c r="T24" i="23"/>
  <c r="U24" i="23"/>
  <c r="R24" i="23"/>
  <c r="S24" i="23"/>
  <c r="Q24" i="23"/>
  <c r="P24" i="23"/>
  <c r="N23" i="23"/>
  <c r="O23" i="23"/>
  <c r="V23" i="23"/>
  <c r="W23" i="23"/>
  <c r="T23" i="23"/>
  <c r="U23" i="23"/>
  <c r="R23" i="23"/>
  <c r="S23" i="23"/>
  <c r="Q23" i="23"/>
  <c r="P23" i="23"/>
  <c r="N22" i="23"/>
  <c r="O22" i="23"/>
  <c r="V22" i="23"/>
  <c r="W22" i="23"/>
  <c r="T22" i="23"/>
  <c r="U22" i="23"/>
  <c r="R22" i="23"/>
  <c r="S22" i="23"/>
  <c r="Q22" i="23"/>
  <c r="P22" i="23"/>
  <c r="N21" i="23"/>
  <c r="O21" i="23"/>
  <c r="V21" i="23"/>
  <c r="W21" i="23"/>
  <c r="T21" i="23"/>
  <c r="U21" i="23"/>
  <c r="R21" i="23"/>
  <c r="S21" i="23"/>
  <c r="Q21" i="23"/>
  <c r="P21" i="23"/>
  <c r="N20" i="23"/>
  <c r="O20" i="23"/>
  <c r="V20" i="23"/>
  <c r="W20" i="23"/>
  <c r="T20" i="23"/>
  <c r="U20" i="23"/>
  <c r="R20" i="23"/>
  <c r="S20" i="23"/>
  <c r="Q20" i="23"/>
  <c r="P20" i="23"/>
  <c r="N19" i="23"/>
  <c r="O19" i="23"/>
  <c r="V19" i="23"/>
  <c r="W19" i="23"/>
  <c r="T19" i="23"/>
  <c r="U19" i="23"/>
  <c r="R19" i="23"/>
  <c r="S19" i="23"/>
  <c r="Q19" i="23"/>
  <c r="P19" i="23"/>
  <c r="N18" i="23"/>
  <c r="O18" i="23"/>
  <c r="V18" i="23"/>
  <c r="W18" i="23"/>
  <c r="T18" i="23"/>
  <c r="U18" i="23"/>
  <c r="R18" i="23"/>
  <c r="S18" i="23"/>
  <c r="Q18" i="23"/>
  <c r="P18" i="23"/>
  <c r="N17" i="23"/>
  <c r="O17" i="23"/>
  <c r="V17" i="23"/>
  <c r="W17" i="23"/>
  <c r="T17" i="23"/>
  <c r="U17" i="23"/>
  <c r="R17" i="23"/>
  <c r="S17" i="23"/>
  <c r="Q17" i="23"/>
  <c r="P17" i="23"/>
  <c r="N16" i="23"/>
  <c r="O16" i="23"/>
  <c r="V16" i="23"/>
  <c r="W16" i="23"/>
  <c r="T16" i="23"/>
  <c r="U16" i="23"/>
  <c r="R16" i="23"/>
  <c r="S16" i="23"/>
  <c r="Q16" i="23"/>
  <c r="P16" i="23"/>
  <c r="N15" i="23"/>
  <c r="O15" i="23"/>
  <c r="V15" i="23"/>
  <c r="W15" i="23"/>
  <c r="T15" i="23"/>
  <c r="U15" i="23"/>
  <c r="R15" i="23"/>
  <c r="S15" i="23"/>
  <c r="Q15" i="23"/>
  <c r="P15" i="23"/>
  <c r="N14" i="23"/>
  <c r="O14" i="23"/>
  <c r="V14" i="23"/>
  <c r="W14" i="23"/>
  <c r="T14" i="23"/>
  <c r="U14" i="23"/>
  <c r="R14" i="23"/>
  <c r="S14" i="23"/>
  <c r="Q14" i="23"/>
  <c r="P14" i="23"/>
  <c r="N13" i="23"/>
  <c r="O13" i="23"/>
  <c r="V13" i="23"/>
  <c r="W13" i="23"/>
  <c r="T13" i="23"/>
  <c r="U13" i="23"/>
  <c r="R13" i="23"/>
  <c r="S13" i="23"/>
  <c r="Q13" i="23"/>
  <c r="P13" i="23"/>
  <c r="N12" i="23"/>
  <c r="O12" i="23"/>
  <c r="V12" i="23"/>
  <c r="W12" i="23"/>
  <c r="T12" i="23"/>
  <c r="U12" i="23"/>
  <c r="R12" i="23"/>
  <c r="S12" i="23"/>
  <c r="Q12" i="23"/>
  <c r="P12" i="23"/>
  <c r="N11" i="23"/>
  <c r="O11" i="23"/>
  <c r="V11" i="23"/>
  <c r="W11" i="23"/>
  <c r="T11" i="23"/>
  <c r="U11" i="23"/>
  <c r="R11" i="23"/>
  <c r="S11" i="23"/>
  <c r="Q11" i="23"/>
  <c r="P11" i="23"/>
  <c r="N10" i="23"/>
  <c r="O10" i="23"/>
  <c r="V10" i="23"/>
  <c r="W10" i="23"/>
  <c r="T10" i="23"/>
  <c r="U10" i="23"/>
  <c r="R10" i="23"/>
  <c r="S10" i="23"/>
  <c r="Q10" i="23"/>
  <c r="P10" i="23"/>
  <c r="N9" i="23"/>
  <c r="O9" i="23"/>
  <c r="V9" i="23"/>
  <c r="W9" i="23"/>
  <c r="T9" i="23"/>
  <c r="U9" i="23"/>
  <c r="R9" i="23"/>
  <c r="S9" i="23"/>
  <c r="Q9" i="23"/>
  <c r="P9" i="23"/>
  <c r="N8" i="23"/>
  <c r="O8" i="23"/>
  <c r="V8" i="23"/>
  <c r="W8" i="23"/>
  <c r="T8" i="23"/>
  <c r="U8" i="23"/>
  <c r="R8" i="23"/>
  <c r="S8" i="23"/>
  <c r="Q8" i="23"/>
  <c r="P8" i="23"/>
  <c r="N7" i="23"/>
  <c r="O7" i="23"/>
  <c r="V7" i="23"/>
  <c r="W7" i="23"/>
  <c r="T7" i="23"/>
  <c r="U7" i="23"/>
  <c r="R7" i="23"/>
  <c r="S7" i="23"/>
  <c r="Q7" i="23"/>
  <c r="P7" i="23"/>
  <c r="Q1" i="23"/>
  <c r="Q2" i="23"/>
  <c r="S3" i="23"/>
  <c r="R3" i="23"/>
  <c r="I41" i="22"/>
  <c r="N41" i="22"/>
  <c r="O41" i="22"/>
  <c r="V41" i="22"/>
  <c r="W41" i="22"/>
  <c r="T41" i="22"/>
  <c r="U41" i="22"/>
  <c r="R41" i="22"/>
  <c r="S41" i="22"/>
  <c r="Q41" i="22"/>
  <c r="P41" i="22"/>
  <c r="N40" i="22"/>
  <c r="O40" i="22"/>
  <c r="V40" i="22"/>
  <c r="W40" i="22"/>
  <c r="T40" i="22"/>
  <c r="U40" i="22"/>
  <c r="R40" i="22"/>
  <c r="S40" i="22"/>
  <c r="Q40" i="22"/>
  <c r="P40" i="22"/>
  <c r="N39" i="22"/>
  <c r="O39" i="22"/>
  <c r="V39" i="22"/>
  <c r="W39" i="22"/>
  <c r="T39" i="22"/>
  <c r="U39" i="22"/>
  <c r="R39" i="22"/>
  <c r="S39" i="22"/>
  <c r="Q39" i="22"/>
  <c r="P39" i="22"/>
  <c r="N38" i="22"/>
  <c r="O38" i="22"/>
  <c r="V38" i="22"/>
  <c r="W38" i="22"/>
  <c r="T38" i="22"/>
  <c r="U38" i="22"/>
  <c r="R38" i="22"/>
  <c r="S38" i="22"/>
  <c r="Q38" i="22"/>
  <c r="P38" i="22"/>
  <c r="N37" i="22"/>
  <c r="O37" i="22"/>
  <c r="V37" i="22"/>
  <c r="W37" i="22"/>
  <c r="T37" i="22"/>
  <c r="U37" i="22"/>
  <c r="R37" i="22"/>
  <c r="S37" i="22"/>
  <c r="Q37" i="22"/>
  <c r="P37" i="22"/>
  <c r="N36" i="22"/>
  <c r="O36" i="22"/>
  <c r="V36" i="22"/>
  <c r="W36" i="22"/>
  <c r="T36" i="22"/>
  <c r="U36" i="22"/>
  <c r="R36" i="22"/>
  <c r="S36" i="22"/>
  <c r="Q36" i="22"/>
  <c r="P36" i="22"/>
  <c r="N35" i="22"/>
  <c r="O35" i="22"/>
  <c r="V35" i="22"/>
  <c r="W35" i="22"/>
  <c r="T35" i="22"/>
  <c r="U35" i="22"/>
  <c r="R35" i="22"/>
  <c r="S35" i="22"/>
  <c r="Q35" i="22"/>
  <c r="P35" i="22"/>
  <c r="N34" i="22"/>
  <c r="O34" i="22"/>
  <c r="V34" i="22"/>
  <c r="W34" i="22"/>
  <c r="T34" i="22"/>
  <c r="U34" i="22"/>
  <c r="R34" i="22"/>
  <c r="S34" i="22"/>
  <c r="Q34" i="22"/>
  <c r="P34" i="22"/>
  <c r="N33" i="22"/>
  <c r="O33" i="22"/>
  <c r="V33" i="22"/>
  <c r="W33" i="22"/>
  <c r="T33" i="22"/>
  <c r="U33" i="22"/>
  <c r="R33" i="22"/>
  <c r="S33" i="22"/>
  <c r="Q33" i="22"/>
  <c r="P33" i="22"/>
  <c r="N32" i="22"/>
  <c r="O32" i="22"/>
  <c r="V32" i="22"/>
  <c r="W32" i="22"/>
  <c r="T32" i="22"/>
  <c r="U32" i="22"/>
  <c r="R32" i="22"/>
  <c r="S32" i="22"/>
  <c r="Q32" i="22"/>
  <c r="P32" i="22"/>
  <c r="N31" i="22"/>
  <c r="O31" i="22"/>
  <c r="V31" i="22"/>
  <c r="W31" i="22"/>
  <c r="T31" i="22"/>
  <c r="U31" i="22"/>
  <c r="R31" i="22"/>
  <c r="S31" i="22"/>
  <c r="Q31" i="22"/>
  <c r="P31" i="22"/>
  <c r="N30" i="22"/>
  <c r="O30" i="22"/>
  <c r="V30" i="22"/>
  <c r="W30" i="22"/>
  <c r="T30" i="22"/>
  <c r="U30" i="22"/>
  <c r="R30" i="22"/>
  <c r="S30" i="22"/>
  <c r="Q30" i="22"/>
  <c r="P30" i="22"/>
  <c r="N29" i="22"/>
  <c r="O29" i="22"/>
  <c r="V29" i="22"/>
  <c r="W29" i="22"/>
  <c r="T29" i="22"/>
  <c r="U29" i="22"/>
  <c r="R29" i="22"/>
  <c r="S29" i="22"/>
  <c r="Q29" i="22"/>
  <c r="P29" i="22"/>
  <c r="N28" i="22"/>
  <c r="O28" i="22"/>
  <c r="V28" i="22"/>
  <c r="W28" i="22"/>
  <c r="T28" i="22"/>
  <c r="U28" i="22"/>
  <c r="R28" i="22"/>
  <c r="S28" i="22"/>
  <c r="Q28" i="22"/>
  <c r="P28" i="22"/>
  <c r="N27" i="22"/>
  <c r="O27" i="22"/>
  <c r="V27" i="22"/>
  <c r="W27" i="22"/>
  <c r="T27" i="22"/>
  <c r="U27" i="22"/>
  <c r="R27" i="22"/>
  <c r="S27" i="22"/>
  <c r="Q27" i="22"/>
  <c r="P27" i="22"/>
  <c r="N26" i="22"/>
  <c r="O26" i="22"/>
  <c r="V26" i="22"/>
  <c r="W26" i="22"/>
  <c r="T26" i="22"/>
  <c r="U26" i="22"/>
  <c r="R26" i="22"/>
  <c r="S26" i="22"/>
  <c r="Q26" i="22"/>
  <c r="P26" i="22"/>
  <c r="N25" i="22"/>
  <c r="O25" i="22"/>
  <c r="V25" i="22"/>
  <c r="W25" i="22"/>
  <c r="T25" i="22"/>
  <c r="U25" i="22"/>
  <c r="R25" i="22"/>
  <c r="S25" i="22"/>
  <c r="Q25" i="22"/>
  <c r="P25" i="22"/>
  <c r="N24" i="22"/>
  <c r="O24" i="22"/>
  <c r="V24" i="22"/>
  <c r="W24" i="22"/>
  <c r="T24" i="22"/>
  <c r="U24" i="22"/>
  <c r="R24" i="22"/>
  <c r="S24" i="22"/>
  <c r="Q24" i="22"/>
  <c r="P24" i="22"/>
  <c r="N23" i="22"/>
  <c r="O23" i="22"/>
  <c r="V23" i="22"/>
  <c r="W23" i="22"/>
  <c r="T23" i="22"/>
  <c r="U23" i="22"/>
  <c r="R23" i="22"/>
  <c r="S23" i="22"/>
  <c r="Q23" i="22"/>
  <c r="P23" i="22"/>
  <c r="N22" i="22"/>
  <c r="O22" i="22"/>
  <c r="V22" i="22"/>
  <c r="W22" i="22"/>
  <c r="T22" i="22"/>
  <c r="U22" i="22"/>
  <c r="R22" i="22"/>
  <c r="S22" i="22"/>
  <c r="Q22" i="22"/>
  <c r="P22" i="22"/>
  <c r="N21" i="22"/>
  <c r="O21" i="22"/>
  <c r="V21" i="22"/>
  <c r="W21" i="22"/>
  <c r="T21" i="22"/>
  <c r="U21" i="22"/>
  <c r="R21" i="22"/>
  <c r="S21" i="22"/>
  <c r="Q21" i="22"/>
  <c r="P21" i="22"/>
  <c r="N20" i="22"/>
  <c r="O20" i="22"/>
  <c r="V20" i="22"/>
  <c r="W20" i="22"/>
  <c r="T20" i="22"/>
  <c r="U20" i="22"/>
  <c r="R20" i="22"/>
  <c r="S20" i="22"/>
  <c r="Q20" i="22"/>
  <c r="P20" i="22"/>
  <c r="N19" i="22"/>
  <c r="O19" i="22"/>
  <c r="V19" i="22"/>
  <c r="W19" i="22"/>
  <c r="T19" i="22"/>
  <c r="U19" i="22"/>
  <c r="R19" i="22"/>
  <c r="S19" i="22"/>
  <c r="Q19" i="22"/>
  <c r="P19" i="22"/>
  <c r="N18" i="22"/>
  <c r="O18" i="22"/>
  <c r="V18" i="22"/>
  <c r="W18" i="22"/>
  <c r="T18" i="22"/>
  <c r="U18" i="22"/>
  <c r="R18" i="22"/>
  <c r="S18" i="22"/>
  <c r="Q18" i="22"/>
  <c r="P18" i="22"/>
  <c r="N17" i="22"/>
  <c r="O17" i="22"/>
  <c r="V17" i="22"/>
  <c r="W17" i="22"/>
  <c r="T17" i="22"/>
  <c r="U17" i="22"/>
  <c r="R17" i="22"/>
  <c r="S17" i="22"/>
  <c r="Q17" i="22"/>
  <c r="P17" i="22"/>
  <c r="N16" i="22"/>
  <c r="O16" i="22"/>
  <c r="V16" i="22"/>
  <c r="W16" i="22"/>
  <c r="T16" i="22"/>
  <c r="U16" i="22"/>
  <c r="R16" i="22"/>
  <c r="S16" i="22"/>
  <c r="Q16" i="22"/>
  <c r="P16" i="22"/>
  <c r="N15" i="22"/>
  <c r="O15" i="22"/>
  <c r="V15" i="22"/>
  <c r="W15" i="22"/>
  <c r="T15" i="22"/>
  <c r="U15" i="22"/>
  <c r="R15" i="22"/>
  <c r="S15" i="22"/>
  <c r="Q15" i="22"/>
  <c r="P15" i="22"/>
  <c r="N14" i="22"/>
  <c r="O14" i="22"/>
  <c r="V14" i="22"/>
  <c r="W14" i="22"/>
  <c r="T14" i="22"/>
  <c r="U14" i="22"/>
  <c r="R14" i="22"/>
  <c r="S14" i="22"/>
  <c r="Q14" i="22"/>
  <c r="P14" i="22"/>
  <c r="N13" i="22"/>
  <c r="O13" i="22"/>
  <c r="V13" i="22"/>
  <c r="W13" i="22"/>
  <c r="T13" i="22"/>
  <c r="U13" i="22"/>
  <c r="R13" i="22"/>
  <c r="S13" i="22"/>
  <c r="Q13" i="22"/>
  <c r="P13" i="22"/>
  <c r="N12" i="22"/>
  <c r="O12" i="22"/>
  <c r="V12" i="22"/>
  <c r="W12" i="22"/>
  <c r="T12" i="22"/>
  <c r="U12" i="22"/>
  <c r="R12" i="22"/>
  <c r="S12" i="22"/>
  <c r="Q12" i="22"/>
  <c r="P12" i="22"/>
  <c r="N11" i="22"/>
  <c r="O11" i="22"/>
  <c r="V11" i="22"/>
  <c r="W11" i="22"/>
  <c r="T11" i="22"/>
  <c r="U11" i="22"/>
  <c r="R11" i="22"/>
  <c r="S11" i="22"/>
  <c r="Q11" i="22"/>
  <c r="P11" i="22"/>
  <c r="N10" i="22"/>
  <c r="O10" i="22"/>
  <c r="V10" i="22"/>
  <c r="W10" i="22"/>
  <c r="T10" i="22"/>
  <c r="U10" i="22"/>
  <c r="R10" i="22"/>
  <c r="S10" i="22"/>
  <c r="Q10" i="22"/>
  <c r="P10" i="22"/>
  <c r="N9" i="22"/>
  <c r="O9" i="22"/>
  <c r="V9" i="22"/>
  <c r="W9" i="22"/>
  <c r="T9" i="22"/>
  <c r="U9" i="22"/>
  <c r="R9" i="22"/>
  <c r="S9" i="22"/>
  <c r="Q9" i="22"/>
  <c r="P9" i="22"/>
  <c r="N8" i="22"/>
  <c r="O8" i="22"/>
  <c r="V8" i="22"/>
  <c r="W8" i="22"/>
  <c r="T8" i="22"/>
  <c r="U8" i="22"/>
  <c r="R8" i="22"/>
  <c r="S8" i="22"/>
  <c r="Q8" i="22"/>
  <c r="P8" i="22"/>
  <c r="N7" i="22"/>
  <c r="O7" i="22"/>
  <c r="V7" i="22"/>
  <c r="W7" i="22"/>
  <c r="T7" i="22"/>
  <c r="U7" i="22"/>
  <c r="R7" i="22"/>
  <c r="S7" i="22"/>
  <c r="Q7" i="22"/>
  <c r="P7" i="22"/>
  <c r="Q1" i="22"/>
  <c r="Q2" i="22"/>
  <c r="S3" i="22"/>
  <c r="R3" i="22"/>
  <c r="V7" i="19"/>
  <c r="AE7" i="19"/>
  <c r="V41" i="19"/>
  <c r="AF7" i="19"/>
  <c r="AG7" i="19"/>
  <c r="AG41" i="19"/>
  <c r="V8" i="19"/>
  <c r="AE8" i="19"/>
  <c r="V40" i="19"/>
  <c r="AF8" i="19"/>
  <c r="AG8" i="19"/>
  <c r="AG40" i="19"/>
  <c r="V9" i="19"/>
  <c r="AE9" i="19"/>
  <c r="V39" i="19"/>
  <c r="AF9" i="19"/>
  <c r="AG9" i="19"/>
  <c r="AG39" i="19"/>
  <c r="V10" i="19"/>
  <c r="AE10" i="19"/>
  <c r="V38" i="19"/>
  <c r="AF10" i="19"/>
  <c r="AG10" i="19"/>
  <c r="AG38" i="19"/>
  <c r="V11" i="19"/>
  <c r="AE11" i="19"/>
  <c r="V37" i="19"/>
  <c r="AF11" i="19"/>
  <c r="AG11" i="19"/>
  <c r="AG37" i="19"/>
  <c r="V12" i="19"/>
  <c r="AE12" i="19"/>
  <c r="V36" i="19"/>
  <c r="AF12" i="19"/>
  <c r="AG12" i="19"/>
  <c r="AG36" i="19"/>
  <c r="V13" i="19"/>
  <c r="AE13" i="19"/>
  <c r="V35" i="19"/>
  <c r="AF13" i="19"/>
  <c r="AG13" i="19"/>
  <c r="AG35" i="19"/>
  <c r="V14" i="19"/>
  <c r="AE14" i="19"/>
  <c r="V34" i="19"/>
  <c r="AF14" i="19"/>
  <c r="AG14" i="19"/>
  <c r="AG34" i="19"/>
  <c r="V15" i="19"/>
  <c r="AE15" i="19"/>
  <c r="V33" i="19"/>
  <c r="AF15" i="19"/>
  <c r="AG15" i="19"/>
  <c r="AG33" i="19"/>
  <c r="V16" i="19"/>
  <c r="AE16" i="19"/>
  <c r="V32" i="19"/>
  <c r="AF16" i="19"/>
  <c r="AG16" i="19"/>
  <c r="AG32" i="19"/>
  <c r="V17" i="19"/>
  <c r="AE17" i="19"/>
  <c r="V31" i="19"/>
  <c r="AF17" i="19"/>
  <c r="AG17" i="19"/>
  <c r="AG31" i="19"/>
  <c r="V18" i="19"/>
  <c r="AE18" i="19"/>
  <c r="V30" i="19"/>
  <c r="AF18" i="19"/>
  <c r="AG18" i="19"/>
  <c r="AG30" i="19"/>
  <c r="V19" i="19"/>
  <c r="AE19" i="19"/>
  <c r="V29" i="19"/>
  <c r="AF19" i="19"/>
  <c r="AG19" i="19"/>
  <c r="AG29" i="19"/>
  <c r="V20" i="19"/>
  <c r="AE20" i="19"/>
  <c r="V28" i="19"/>
  <c r="AF20" i="19"/>
  <c r="AG20" i="19"/>
  <c r="AG28" i="19"/>
  <c r="V21" i="19"/>
  <c r="AE21" i="19"/>
  <c r="V27" i="19"/>
  <c r="AF21" i="19"/>
  <c r="AG21" i="19"/>
  <c r="AG27" i="19"/>
  <c r="V22" i="19"/>
  <c r="AE22" i="19"/>
  <c r="V26" i="19"/>
  <c r="AF22" i="19"/>
  <c r="AG22" i="19"/>
  <c r="AG26" i="19"/>
  <c r="V23" i="19"/>
  <c r="AE23" i="19"/>
  <c r="V25" i="19"/>
  <c r="AF23" i="19"/>
  <c r="AG23" i="19"/>
  <c r="AG25" i="19"/>
  <c r="V24" i="19"/>
  <c r="AE24" i="19"/>
  <c r="AF24" i="19"/>
  <c r="AG24" i="19"/>
  <c r="T7" i="19"/>
  <c r="AB7" i="19"/>
  <c r="T41" i="19"/>
  <c r="AC7" i="19"/>
  <c r="AD7" i="19"/>
  <c r="AD41" i="19"/>
  <c r="T8" i="19"/>
  <c r="AB8" i="19"/>
  <c r="T40" i="19"/>
  <c r="AC8" i="19"/>
  <c r="AD8" i="19"/>
  <c r="AD40" i="19"/>
  <c r="T9" i="19"/>
  <c r="AB9" i="19"/>
  <c r="T39" i="19"/>
  <c r="AC9" i="19"/>
  <c r="AD9" i="19"/>
  <c r="AD39" i="19"/>
  <c r="T10" i="19"/>
  <c r="AB10" i="19"/>
  <c r="T38" i="19"/>
  <c r="AC10" i="19"/>
  <c r="AD10" i="19"/>
  <c r="AD38" i="19"/>
  <c r="T11" i="19"/>
  <c r="AB11" i="19"/>
  <c r="T37" i="19"/>
  <c r="AC11" i="19"/>
  <c r="AD11" i="19"/>
  <c r="AD37" i="19"/>
  <c r="T12" i="19"/>
  <c r="AB12" i="19"/>
  <c r="T36" i="19"/>
  <c r="AC12" i="19"/>
  <c r="AD12" i="19"/>
  <c r="AD36" i="19"/>
  <c r="T13" i="19"/>
  <c r="AB13" i="19"/>
  <c r="T35" i="19"/>
  <c r="AC13" i="19"/>
  <c r="AD13" i="19"/>
  <c r="AD35" i="19"/>
  <c r="T14" i="19"/>
  <c r="AB14" i="19"/>
  <c r="T34" i="19"/>
  <c r="AC14" i="19"/>
  <c r="AD14" i="19"/>
  <c r="AD34" i="19"/>
  <c r="T15" i="19"/>
  <c r="AB15" i="19"/>
  <c r="T33" i="19"/>
  <c r="AC15" i="19"/>
  <c r="AD15" i="19"/>
  <c r="AD33" i="19"/>
  <c r="T16" i="19"/>
  <c r="AB16" i="19"/>
  <c r="T32" i="19"/>
  <c r="AC16" i="19"/>
  <c r="AD16" i="19"/>
  <c r="AD32" i="19"/>
  <c r="T17" i="19"/>
  <c r="AB17" i="19"/>
  <c r="T31" i="19"/>
  <c r="AC17" i="19"/>
  <c r="AD17" i="19"/>
  <c r="AD31" i="19"/>
  <c r="T18" i="19"/>
  <c r="AB18" i="19"/>
  <c r="T30" i="19"/>
  <c r="AC18" i="19"/>
  <c r="AD18" i="19"/>
  <c r="AD30" i="19"/>
  <c r="T19" i="19"/>
  <c r="AB19" i="19"/>
  <c r="T29" i="19"/>
  <c r="AC19" i="19"/>
  <c r="AD19" i="19"/>
  <c r="AD29" i="19"/>
  <c r="T20" i="19"/>
  <c r="AB20" i="19"/>
  <c r="T28" i="19"/>
  <c r="AC20" i="19"/>
  <c r="AD20" i="19"/>
  <c r="AD28" i="19"/>
  <c r="T21" i="19"/>
  <c r="AB21" i="19"/>
  <c r="T27" i="19"/>
  <c r="AC21" i="19"/>
  <c r="AD21" i="19"/>
  <c r="AD27" i="19"/>
  <c r="T22" i="19"/>
  <c r="AB22" i="19"/>
  <c r="T26" i="19"/>
  <c r="AC22" i="19"/>
  <c r="AD22" i="19"/>
  <c r="AD26" i="19"/>
  <c r="T23" i="19"/>
  <c r="AB23" i="19"/>
  <c r="T25" i="19"/>
  <c r="AC23" i="19"/>
  <c r="AD23" i="19"/>
  <c r="AD25" i="19"/>
  <c r="R23" i="19"/>
  <c r="Y23" i="19"/>
  <c r="R25" i="19"/>
  <c r="Z23" i="19"/>
  <c r="AA23" i="19"/>
  <c r="AA25" i="19"/>
  <c r="T24" i="19"/>
  <c r="AB24" i="19"/>
  <c r="AC24" i="19"/>
  <c r="AD24" i="19"/>
  <c r="R41" i="19"/>
  <c r="Z7" i="19"/>
  <c r="N7" i="19"/>
  <c r="R7" i="19"/>
  <c r="Y7" i="19"/>
  <c r="I41" i="19"/>
  <c r="N41" i="19"/>
  <c r="AA7" i="19"/>
  <c r="AA41" i="19"/>
  <c r="N8" i="19"/>
  <c r="R8" i="19"/>
  <c r="Y8" i="19"/>
  <c r="N40" i="19"/>
  <c r="R40" i="19"/>
  <c r="Z8" i="19"/>
  <c r="AA8" i="19"/>
  <c r="AA40" i="19"/>
  <c r="N9" i="19"/>
  <c r="R9" i="19"/>
  <c r="Y9" i="19"/>
  <c r="N39" i="19"/>
  <c r="R39" i="19"/>
  <c r="Z9" i="19"/>
  <c r="AA9" i="19"/>
  <c r="AA39" i="19"/>
  <c r="N10" i="19"/>
  <c r="R10" i="19"/>
  <c r="Y10" i="19"/>
  <c r="N38" i="19"/>
  <c r="R38" i="19"/>
  <c r="Z10" i="19"/>
  <c r="AA10" i="19"/>
  <c r="AA38" i="19"/>
  <c r="N11" i="19"/>
  <c r="R11" i="19"/>
  <c r="Y11" i="19"/>
  <c r="N37" i="19"/>
  <c r="R37" i="19"/>
  <c r="Z11" i="19"/>
  <c r="AA11" i="19"/>
  <c r="AA37" i="19"/>
  <c r="N12" i="19"/>
  <c r="R12" i="19"/>
  <c r="Y12" i="19"/>
  <c r="N36" i="19"/>
  <c r="R36" i="19"/>
  <c r="Z12" i="19"/>
  <c r="AA12" i="19"/>
  <c r="AA36" i="19"/>
  <c r="N13" i="19"/>
  <c r="R13" i="19"/>
  <c r="Y13" i="19"/>
  <c r="N35" i="19"/>
  <c r="R35" i="19"/>
  <c r="Z13" i="19"/>
  <c r="AA13" i="19"/>
  <c r="AA35" i="19"/>
  <c r="N14" i="19"/>
  <c r="R14" i="19"/>
  <c r="Y14" i="19"/>
  <c r="N34" i="19"/>
  <c r="R34" i="19"/>
  <c r="Z14" i="19"/>
  <c r="AA14" i="19"/>
  <c r="AA34" i="19"/>
  <c r="N15" i="19"/>
  <c r="R15" i="19"/>
  <c r="Y15" i="19"/>
  <c r="N33" i="19"/>
  <c r="R33" i="19"/>
  <c r="Z15" i="19"/>
  <c r="AA15" i="19"/>
  <c r="AA33" i="19"/>
  <c r="N16" i="19"/>
  <c r="R16" i="19"/>
  <c r="Y16" i="19"/>
  <c r="N32" i="19"/>
  <c r="R32" i="19"/>
  <c r="Z16" i="19"/>
  <c r="AA16" i="19"/>
  <c r="AA32" i="19"/>
  <c r="N17" i="19"/>
  <c r="R17" i="19"/>
  <c r="Y17" i="19"/>
  <c r="N31" i="19"/>
  <c r="R31" i="19"/>
  <c r="Z17" i="19"/>
  <c r="AA17" i="19"/>
  <c r="AA31" i="19"/>
  <c r="N18" i="19"/>
  <c r="R18" i="19"/>
  <c r="Y18" i="19"/>
  <c r="N30" i="19"/>
  <c r="R30" i="19"/>
  <c r="Z18" i="19"/>
  <c r="AA18" i="19"/>
  <c r="AA30" i="19"/>
  <c r="N19" i="19"/>
  <c r="R19" i="19"/>
  <c r="Y19" i="19"/>
  <c r="N29" i="19"/>
  <c r="R29" i="19"/>
  <c r="Z19" i="19"/>
  <c r="AA19" i="19"/>
  <c r="AA29" i="19"/>
  <c r="N20" i="19"/>
  <c r="R20" i="19"/>
  <c r="Y20" i="19"/>
  <c r="N28" i="19"/>
  <c r="R28" i="19"/>
  <c r="Z20" i="19"/>
  <c r="AA20" i="19"/>
  <c r="AA28" i="19"/>
  <c r="N21" i="19"/>
  <c r="R21" i="19"/>
  <c r="Y21" i="19"/>
  <c r="N27" i="19"/>
  <c r="R27" i="19"/>
  <c r="Z21" i="19"/>
  <c r="AA21" i="19"/>
  <c r="AA27" i="19"/>
  <c r="N22" i="19"/>
  <c r="R22" i="19"/>
  <c r="Y22" i="19"/>
  <c r="N26" i="19"/>
  <c r="R26" i="19"/>
  <c r="Z22" i="19"/>
  <c r="AA22" i="19"/>
  <c r="AA26" i="19"/>
  <c r="N23" i="19"/>
  <c r="N25" i="19"/>
  <c r="N24" i="19"/>
  <c r="R24" i="19"/>
  <c r="Y24" i="19"/>
  <c r="Z24" i="19"/>
  <c r="AA24" i="19"/>
  <c r="O41" i="19"/>
  <c r="W41" i="19"/>
  <c r="U41" i="19"/>
  <c r="S41" i="19"/>
  <c r="Q41" i="19"/>
  <c r="P41" i="19"/>
  <c r="O40" i="19"/>
  <c r="W40" i="19"/>
  <c r="U40" i="19"/>
  <c r="S40" i="19"/>
  <c r="Q40" i="19"/>
  <c r="P40" i="19"/>
  <c r="O39" i="19"/>
  <c r="W39" i="19"/>
  <c r="U39" i="19"/>
  <c r="S39" i="19"/>
  <c r="Q39" i="19"/>
  <c r="P39" i="19"/>
  <c r="O38" i="19"/>
  <c r="W38" i="19"/>
  <c r="U38" i="19"/>
  <c r="S38" i="19"/>
  <c r="Q38" i="19"/>
  <c r="P38" i="19"/>
  <c r="O37" i="19"/>
  <c r="W37" i="19"/>
  <c r="U37" i="19"/>
  <c r="S37" i="19"/>
  <c r="Q37" i="19"/>
  <c r="P37" i="19"/>
  <c r="O36" i="19"/>
  <c r="W36" i="19"/>
  <c r="U36" i="19"/>
  <c r="S36" i="19"/>
  <c r="Q36" i="19"/>
  <c r="P36" i="19"/>
  <c r="O35" i="19"/>
  <c r="W35" i="19"/>
  <c r="U35" i="19"/>
  <c r="S35" i="19"/>
  <c r="Q35" i="19"/>
  <c r="P35" i="19"/>
  <c r="O34" i="19"/>
  <c r="W34" i="19"/>
  <c r="U34" i="19"/>
  <c r="S34" i="19"/>
  <c r="Q34" i="19"/>
  <c r="P34" i="19"/>
  <c r="O33" i="19"/>
  <c r="W33" i="19"/>
  <c r="U33" i="19"/>
  <c r="S33" i="19"/>
  <c r="Q33" i="19"/>
  <c r="P33" i="19"/>
  <c r="O32" i="19"/>
  <c r="W32" i="19"/>
  <c r="U32" i="19"/>
  <c r="S32" i="19"/>
  <c r="Q32" i="19"/>
  <c r="P32" i="19"/>
  <c r="O31" i="19"/>
  <c r="W31" i="19"/>
  <c r="U31" i="19"/>
  <c r="S31" i="19"/>
  <c r="Q31" i="19"/>
  <c r="P31" i="19"/>
  <c r="O30" i="19"/>
  <c r="W30" i="19"/>
  <c r="U30" i="19"/>
  <c r="S30" i="19"/>
  <c r="Q30" i="19"/>
  <c r="P30" i="19"/>
  <c r="O29" i="19"/>
  <c r="W29" i="19"/>
  <c r="U29" i="19"/>
  <c r="S29" i="19"/>
  <c r="Q29" i="19"/>
  <c r="P29" i="19"/>
  <c r="O28" i="19"/>
  <c r="W28" i="19"/>
  <c r="U28" i="19"/>
  <c r="S28" i="19"/>
  <c r="Q28" i="19"/>
  <c r="P28" i="19"/>
  <c r="O27" i="19"/>
  <c r="W27" i="19"/>
  <c r="U27" i="19"/>
  <c r="S27" i="19"/>
  <c r="Q27" i="19"/>
  <c r="P27" i="19"/>
  <c r="O26" i="19"/>
  <c r="W26" i="19"/>
  <c r="U26" i="19"/>
  <c r="S26" i="19"/>
  <c r="Q26" i="19"/>
  <c r="P26" i="19"/>
  <c r="O25" i="19"/>
  <c r="W25" i="19"/>
  <c r="U25" i="19"/>
  <c r="S25" i="19"/>
  <c r="Q25" i="19"/>
  <c r="P25" i="19"/>
  <c r="O24" i="19"/>
  <c r="W24" i="19"/>
  <c r="U24" i="19"/>
  <c r="S24" i="19"/>
  <c r="Q24" i="19"/>
  <c r="P24" i="19"/>
  <c r="O23" i="19"/>
  <c r="W23" i="19"/>
  <c r="U23" i="19"/>
  <c r="S23" i="19"/>
  <c r="Q23" i="19"/>
  <c r="P23" i="19"/>
  <c r="O22" i="19"/>
  <c r="W22" i="19"/>
  <c r="U22" i="19"/>
  <c r="S22" i="19"/>
  <c r="Q22" i="19"/>
  <c r="P22" i="19"/>
  <c r="O21" i="19"/>
  <c r="W21" i="19"/>
  <c r="U21" i="19"/>
  <c r="S21" i="19"/>
  <c r="Q21" i="19"/>
  <c r="P21" i="19"/>
  <c r="O20" i="19"/>
  <c r="W20" i="19"/>
  <c r="U20" i="19"/>
  <c r="S20" i="19"/>
  <c r="Q20" i="19"/>
  <c r="P20" i="19"/>
  <c r="O19" i="19"/>
  <c r="W19" i="19"/>
  <c r="U19" i="19"/>
  <c r="S19" i="19"/>
  <c r="Q19" i="19"/>
  <c r="P19" i="19"/>
  <c r="O18" i="19"/>
  <c r="W18" i="19"/>
  <c r="U18" i="19"/>
  <c r="S18" i="19"/>
  <c r="Q18" i="19"/>
  <c r="P18" i="19"/>
  <c r="O17" i="19"/>
  <c r="W17" i="19"/>
  <c r="U17" i="19"/>
  <c r="S17" i="19"/>
  <c r="Q17" i="19"/>
  <c r="P17" i="19"/>
  <c r="O16" i="19"/>
  <c r="W16" i="19"/>
  <c r="U16" i="19"/>
  <c r="S16" i="19"/>
  <c r="Q16" i="19"/>
  <c r="P16" i="19"/>
  <c r="O15" i="19"/>
  <c r="W15" i="19"/>
  <c r="U15" i="19"/>
  <c r="S15" i="19"/>
  <c r="Q15" i="19"/>
  <c r="P15" i="19"/>
  <c r="O14" i="19"/>
  <c r="W14" i="19"/>
  <c r="U14" i="19"/>
  <c r="S14" i="19"/>
  <c r="Q14" i="19"/>
  <c r="P14" i="19"/>
  <c r="O13" i="19"/>
  <c r="W13" i="19"/>
  <c r="U13" i="19"/>
  <c r="S13" i="19"/>
  <c r="Q13" i="19"/>
  <c r="P13" i="19"/>
  <c r="O12" i="19"/>
  <c r="W12" i="19"/>
  <c r="U12" i="19"/>
  <c r="S12" i="19"/>
  <c r="Q12" i="19"/>
  <c r="P12" i="19"/>
  <c r="O11" i="19"/>
  <c r="W11" i="19"/>
  <c r="U11" i="19"/>
  <c r="S11" i="19"/>
  <c r="Q11" i="19"/>
  <c r="P11" i="19"/>
  <c r="O10" i="19"/>
  <c r="W10" i="19"/>
  <c r="U10" i="19"/>
  <c r="S10" i="19"/>
  <c r="Q10" i="19"/>
  <c r="P10" i="19"/>
  <c r="O9" i="19"/>
  <c r="W9" i="19"/>
  <c r="U9" i="19"/>
  <c r="S9" i="19"/>
  <c r="Q9" i="19"/>
  <c r="P9" i="19"/>
  <c r="O8" i="19"/>
  <c r="W8" i="19"/>
  <c r="U8" i="19"/>
  <c r="S8" i="19"/>
  <c r="Q8" i="19"/>
  <c r="P8" i="19"/>
  <c r="O7" i="19"/>
  <c r="W7" i="19"/>
  <c r="U7" i="19"/>
  <c r="S7" i="19"/>
  <c r="Q7" i="19"/>
  <c r="P7" i="19"/>
  <c r="Q1" i="19"/>
  <c r="Q2" i="19"/>
  <c r="S3" i="19"/>
  <c r="R3" i="19"/>
  <c r="I41" i="14"/>
  <c r="I41" i="5"/>
  <c r="J18" i="12"/>
  <c r="I18" i="12"/>
  <c r="H18" i="12"/>
  <c r="G18" i="12"/>
  <c r="N15" i="12"/>
  <c r="O15" i="12"/>
  <c r="P15" i="12"/>
  <c r="Q15" i="12"/>
  <c r="R15" i="12"/>
  <c r="S15" i="12"/>
  <c r="T15" i="12"/>
  <c r="U15" i="12"/>
  <c r="V15" i="12"/>
  <c r="W15" i="12"/>
  <c r="N16" i="12"/>
  <c r="O16" i="12"/>
  <c r="P16" i="12"/>
  <c r="Q16" i="12"/>
  <c r="R16" i="12"/>
  <c r="S16" i="12"/>
  <c r="T16" i="12"/>
  <c r="U16" i="12"/>
  <c r="V16" i="12"/>
  <c r="W16" i="12"/>
  <c r="N17" i="12"/>
  <c r="O17" i="12"/>
  <c r="P17" i="12"/>
  <c r="Q17" i="12"/>
  <c r="R17" i="12"/>
  <c r="S17" i="12"/>
  <c r="T17" i="12"/>
  <c r="U17" i="12"/>
  <c r="V17" i="12"/>
  <c r="W17" i="12"/>
  <c r="N18" i="12"/>
  <c r="O18" i="12"/>
  <c r="P18" i="12"/>
  <c r="Q18" i="12"/>
  <c r="R18" i="12"/>
  <c r="S18" i="12"/>
  <c r="T18" i="12"/>
  <c r="U18" i="12"/>
  <c r="V18" i="12"/>
  <c r="W18" i="12"/>
  <c r="N41" i="5"/>
  <c r="O41" i="5"/>
  <c r="V41" i="5"/>
  <c r="W41" i="5"/>
  <c r="N40" i="5"/>
  <c r="O40" i="5"/>
  <c r="P40" i="5"/>
  <c r="Q40" i="5"/>
  <c r="R40" i="5"/>
  <c r="S40" i="5"/>
  <c r="T40" i="5"/>
  <c r="U40" i="5"/>
  <c r="V40" i="5"/>
  <c r="W40" i="5"/>
  <c r="P41" i="5"/>
  <c r="Q41" i="5"/>
  <c r="R41" i="5"/>
  <c r="S41" i="5"/>
  <c r="T41" i="5"/>
  <c r="U41" i="5"/>
  <c r="N23" i="5"/>
  <c r="R23" i="5"/>
  <c r="N7" i="5"/>
  <c r="R7" i="5"/>
  <c r="Q1" i="5"/>
  <c r="Q2" i="5"/>
  <c r="O7" i="5"/>
  <c r="S3" i="5"/>
  <c r="R3" i="5"/>
  <c r="N41" i="14"/>
  <c r="O41" i="14"/>
  <c r="V41" i="14"/>
  <c r="W41" i="14"/>
  <c r="T41" i="14"/>
  <c r="U41" i="14"/>
  <c r="R41" i="14"/>
  <c r="S41" i="14"/>
  <c r="Q41" i="14"/>
  <c r="P41" i="14"/>
  <c r="N40" i="14"/>
  <c r="O40" i="14"/>
  <c r="V40" i="14"/>
  <c r="W40" i="14"/>
  <c r="T40" i="14"/>
  <c r="U40" i="14"/>
  <c r="R40" i="14"/>
  <c r="S40" i="14"/>
  <c r="Q40" i="14"/>
  <c r="P40" i="14"/>
  <c r="N39" i="14"/>
  <c r="O39" i="14"/>
  <c r="V39" i="14"/>
  <c r="W39" i="14"/>
  <c r="T39" i="14"/>
  <c r="U39" i="14"/>
  <c r="R39" i="14"/>
  <c r="S39" i="14"/>
  <c r="Q39" i="14"/>
  <c r="P39" i="14"/>
  <c r="N38" i="14"/>
  <c r="O38" i="14"/>
  <c r="V38" i="14"/>
  <c r="W38" i="14"/>
  <c r="T38" i="14"/>
  <c r="U38" i="14"/>
  <c r="R38" i="14"/>
  <c r="S38" i="14"/>
  <c r="Q38" i="14"/>
  <c r="P38" i="14"/>
  <c r="N37" i="14"/>
  <c r="O37" i="14"/>
  <c r="V37" i="14"/>
  <c r="W37" i="14"/>
  <c r="T37" i="14"/>
  <c r="U37" i="14"/>
  <c r="R37" i="14"/>
  <c r="S37" i="14"/>
  <c r="Q37" i="14"/>
  <c r="P37" i="14"/>
  <c r="N36" i="14"/>
  <c r="O36" i="14"/>
  <c r="V36" i="14"/>
  <c r="W36" i="14"/>
  <c r="T36" i="14"/>
  <c r="U36" i="14"/>
  <c r="R36" i="14"/>
  <c r="S36" i="14"/>
  <c r="Q36" i="14"/>
  <c r="P36" i="14"/>
  <c r="N35" i="14"/>
  <c r="O35" i="14"/>
  <c r="V35" i="14"/>
  <c r="W35" i="14"/>
  <c r="T35" i="14"/>
  <c r="U35" i="14"/>
  <c r="R35" i="14"/>
  <c r="S35" i="14"/>
  <c r="Q35" i="14"/>
  <c r="P35" i="14"/>
  <c r="N34" i="14"/>
  <c r="O34" i="14"/>
  <c r="V34" i="14"/>
  <c r="W34" i="14"/>
  <c r="T34" i="14"/>
  <c r="U34" i="14"/>
  <c r="R34" i="14"/>
  <c r="S34" i="14"/>
  <c r="Q34" i="14"/>
  <c r="P34" i="14"/>
  <c r="N33" i="14"/>
  <c r="O33" i="14"/>
  <c r="V33" i="14"/>
  <c r="W33" i="14"/>
  <c r="T33" i="14"/>
  <c r="U33" i="14"/>
  <c r="R33" i="14"/>
  <c r="S33" i="14"/>
  <c r="Q33" i="14"/>
  <c r="P33" i="14"/>
  <c r="N32" i="14"/>
  <c r="O32" i="14"/>
  <c r="V32" i="14"/>
  <c r="W32" i="14"/>
  <c r="T32" i="14"/>
  <c r="U32" i="14"/>
  <c r="R32" i="14"/>
  <c r="S32" i="14"/>
  <c r="Q32" i="14"/>
  <c r="P32" i="14"/>
  <c r="N31" i="14"/>
  <c r="O31" i="14"/>
  <c r="V31" i="14"/>
  <c r="W31" i="14"/>
  <c r="T31" i="14"/>
  <c r="U31" i="14"/>
  <c r="R31" i="14"/>
  <c r="S31" i="14"/>
  <c r="Q31" i="14"/>
  <c r="P31" i="14"/>
  <c r="N30" i="14"/>
  <c r="O30" i="14"/>
  <c r="V30" i="14"/>
  <c r="W30" i="14"/>
  <c r="T30" i="14"/>
  <c r="U30" i="14"/>
  <c r="R30" i="14"/>
  <c r="S30" i="14"/>
  <c r="Q30" i="14"/>
  <c r="P30" i="14"/>
  <c r="N29" i="14"/>
  <c r="O29" i="14"/>
  <c r="V29" i="14"/>
  <c r="W29" i="14"/>
  <c r="T29" i="14"/>
  <c r="U29" i="14"/>
  <c r="R29" i="14"/>
  <c r="S29" i="14"/>
  <c r="Q29" i="14"/>
  <c r="P29" i="14"/>
  <c r="N28" i="14"/>
  <c r="O28" i="14"/>
  <c r="V28" i="14"/>
  <c r="W28" i="14"/>
  <c r="T28" i="14"/>
  <c r="U28" i="14"/>
  <c r="R28" i="14"/>
  <c r="S28" i="14"/>
  <c r="Q28" i="14"/>
  <c r="P28" i="14"/>
  <c r="N27" i="14"/>
  <c r="O27" i="14"/>
  <c r="V27" i="14"/>
  <c r="W27" i="14"/>
  <c r="T27" i="14"/>
  <c r="U27" i="14"/>
  <c r="R27" i="14"/>
  <c r="S27" i="14"/>
  <c r="Q27" i="14"/>
  <c r="P27" i="14"/>
  <c r="N26" i="14"/>
  <c r="O26" i="14"/>
  <c r="V26" i="14"/>
  <c r="W26" i="14"/>
  <c r="T26" i="14"/>
  <c r="U26" i="14"/>
  <c r="R26" i="14"/>
  <c r="S26" i="14"/>
  <c r="Q26" i="14"/>
  <c r="P26" i="14"/>
  <c r="N25" i="14"/>
  <c r="O25" i="14"/>
  <c r="V25" i="14"/>
  <c r="W25" i="14"/>
  <c r="T25" i="14"/>
  <c r="U25" i="14"/>
  <c r="R25" i="14"/>
  <c r="S25" i="14"/>
  <c r="Q25" i="14"/>
  <c r="P25" i="14"/>
  <c r="N24" i="14"/>
  <c r="O24" i="14"/>
  <c r="V24" i="14"/>
  <c r="W24" i="14"/>
  <c r="T24" i="14"/>
  <c r="U24" i="14"/>
  <c r="R24" i="14"/>
  <c r="S24" i="14"/>
  <c r="Q24" i="14"/>
  <c r="P24" i="14"/>
  <c r="N23" i="14"/>
  <c r="O23" i="14"/>
  <c r="V23" i="14"/>
  <c r="W23" i="14"/>
  <c r="T23" i="14"/>
  <c r="U23" i="14"/>
  <c r="R23" i="14"/>
  <c r="S23" i="14"/>
  <c r="Q23" i="14"/>
  <c r="P23" i="14"/>
  <c r="N22" i="14"/>
  <c r="O22" i="14"/>
  <c r="V22" i="14"/>
  <c r="W22" i="14"/>
  <c r="T22" i="14"/>
  <c r="U22" i="14"/>
  <c r="R22" i="14"/>
  <c r="S22" i="14"/>
  <c r="Q22" i="14"/>
  <c r="P22" i="14"/>
  <c r="N21" i="14"/>
  <c r="O21" i="14"/>
  <c r="V21" i="14"/>
  <c r="W21" i="14"/>
  <c r="T21" i="14"/>
  <c r="U21" i="14"/>
  <c r="R21" i="14"/>
  <c r="S21" i="14"/>
  <c r="Q21" i="14"/>
  <c r="P21" i="14"/>
  <c r="N20" i="14"/>
  <c r="O20" i="14"/>
  <c r="V20" i="14"/>
  <c r="W20" i="14"/>
  <c r="T20" i="14"/>
  <c r="U20" i="14"/>
  <c r="R20" i="14"/>
  <c r="S20" i="14"/>
  <c r="Q20" i="14"/>
  <c r="P20" i="14"/>
  <c r="N19" i="14"/>
  <c r="O19" i="14"/>
  <c r="V19" i="14"/>
  <c r="W19" i="14"/>
  <c r="T19" i="14"/>
  <c r="U19" i="14"/>
  <c r="R19" i="14"/>
  <c r="S19" i="14"/>
  <c r="Q19" i="14"/>
  <c r="P19" i="14"/>
  <c r="N18" i="14"/>
  <c r="O18" i="14"/>
  <c r="V18" i="14"/>
  <c r="W18" i="14"/>
  <c r="T18" i="14"/>
  <c r="U18" i="14"/>
  <c r="R18" i="14"/>
  <c r="S18" i="14"/>
  <c r="Q18" i="14"/>
  <c r="P18" i="14"/>
  <c r="N17" i="14"/>
  <c r="O17" i="14"/>
  <c r="V17" i="14"/>
  <c r="W17" i="14"/>
  <c r="T17" i="14"/>
  <c r="U17" i="14"/>
  <c r="R17" i="14"/>
  <c r="S17" i="14"/>
  <c r="Q17" i="14"/>
  <c r="P17" i="14"/>
  <c r="N16" i="14"/>
  <c r="O16" i="14"/>
  <c r="V16" i="14"/>
  <c r="W16" i="14"/>
  <c r="T16" i="14"/>
  <c r="U16" i="14"/>
  <c r="R16" i="14"/>
  <c r="S16" i="14"/>
  <c r="Q16" i="14"/>
  <c r="P16" i="14"/>
  <c r="N15" i="14"/>
  <c r="O15" i="14"/>
  <c r="V15" i="14"/>
  <c r="W15" i="14"/>
  <c r="T15" i="14"/>
  <c r="U15" i="14"/>
  <c r="R15" i="14"/>
  <c r="S15" i="14"/>
  <c r="Q15" i="14"/>
  <c r="P15" i="14"/>
  <c r="N14" i="14"/>
  <c r="O14" i="14"/>
  <c r="V14" i="14"/>
  <c r="W14" i="14"/>
  <c r="T14" i="14"/>
  <c r="U14" i="14"/>
  <c r="R14" i="14"/>
  <c r="S14" i="14"/>
  <c r="Q14" i="14"/>
  <c r="P14" i="14"/>
  <c r="N13" i="14"/>
  <c r="O13" i="14"/>
  <c r="V13" i="14"/>
  <c r="W13" i="14"/>
  <c r="T13" i="14"/>
  <c r="U13" i="14"/>
  <c r="R13" i="14"/>
  <c r="S13" i="14"/>
  <c r="Q13" i="14"/>
  <c r="P13" i="14"/>
  <c r="N12" i="14"/>
  <c r="O12" i="14"/>
  <c r="V12" i="14"/>
  <c r="W12" i="14"/>
  <c r="T12" i="14"/>
  <c r="U12" i="14"/>
  <c r="R12" i="14"/>
  <c r="S12" i="14"/>
  <c r="Q12" i="14"/>
  <c r="P12" i="14"/>
  <c r="N11" i="14"/>
  <c r="O11" i="14"/>
  <c r="V11" i="14"/>
  <c r="W11" i="14"/>
  <c r="T11" i="14"/>
  <c r="U11" i="14"/>
  <c r="R11" i="14"/>
  <c r="S11" i="14"/>
  <c r="Q11" i="14"/>
  <c r="P11" i="14"/>
  <c r="N10" i="14"/>
  <c r="O10" i="14"/>
  <c r="V10" i="14"/>
  <c r="W10" i="14"/>
  <c r="T10" i="14"/>
  <c r="U10" i="14"/>
  <c r="R10" i="14"/>
  <c r="S10" i="14"/>
  <c r="Q10" i="14"/>
  <c r="P10" i="14"/>
  <c r="N9" i="14"/>
  <c r="O9" i="14"/>
  <c r="V9" i="14"/>
  <c r="W9" i="14"/>
  <c r="T9" i="14"/>
  <c r="U9" i="14"/>
  <c r="R9" i="14"/>
  <c r="S9" i="14"/>
  <c r="Q9" i="14"/>
  <c r="P9" i="14"/>
  <c r="N8" i="14"/>
  <c r="O8" i="14"/>
  <c r="V8" i="14"/>
  <c r="W8" i="14"/>
  <c r="T8" i="14"/>
  <c r="U8" i="14"/>
  <c r="R8" i="14"/>
  <c r="S8" i="14"/>
  <c r="Q8" i="14"/>
  <c r="P8" i="14"/>
  <c r="N7" i="14"/>
  <c r="O7" i="14"/>
  <c r="V7" i="14"/>
  <c r="W7" i="14"/>
  <c r="T7" i="14"/>
  <c r="U7" i="14"/>
  <c r="R7" i="14"/>
  <c r="S7" i="14"/>
  <c r="Q7" i="14"/>
  <c r="P7" i="14"/>
  <c r="Q1" i="14"/>
  <c r="Q2" i="14"/>
  <c r="S3" i="14"/>
  <c r="R3" i="14"/>
  <c r="N14" i="12"/>
  <c r="O14" i="12"/>
  <c r="V14" i="12"/>
  <c r="W14" i="12"/>
  <c r="T14" i="12"/>
  <c r="U14" i="12"/>
  <c r="R14" i="12"/>
  <c r="S14" i="12"/>
  <c r="Q14" i="12"/>
  <c r="P14" i="12"/>
  <c r="N13" i="12"/>
  <c r="O13" i="12"/>
  <c r="V13" i="12"/>
  <c r="W13" i="12"/>
  <c r="T13" i="12"/>
  <c r="U13" i="12"/>
  <c r="R13" i="12"/>
  <c r="S13" i="12"/>
  <c r="Q13" i="12"/>
  <c r="P13" i="12"/>
  <c r="N12" i="12"/>
  <c r="O12" i="12"/>
  <c r="V12" i="12"/>
  <c r="W12" i="12"/>
  <c r="T12" i="12"/>
  <c r="U12" i="12"/>
  <c r="R12" i="12"/>
  <c r="S12" i="12"/>
  <c r="Q12" i="12"/>
  <c r="P12" i="12"/>
  <c r="N11" i="12"/>
  <c r="O11" i="12"/>
  <c r="V11" i="12"/>
  <c r="W11" i="12"/>
  <c r="T11" i="12"/>
  <c r="U11" i="12"/>
  <c r="R11" i="12"/>
  <c r="S11" i="12"/>
  <c r="Q11" i="12"/>
  <c r="P11" i="12"/>
  <c r="N10" i="12"/>
  <c r="O10" i="12"/>
  <c r="V10" i="12"/>
  <c r="W10" i="12"/>
  <c r="T10" i="12"/>
  <c r="U10" i="12"/>
  <c r="R10" i="12"/>
  <c r="S10" i="12"/>
  <c r="Q10" i="12"/>
  <c r="P10" i="12"/>
  <c r="N9" i="12"/>
  <c r="O9" i="12"/>
  <c r="V9" i="12"/>
  <c r="W9" i="12"/>
  <c r="T9" i="12"/>
  <c r="U9" i="12"/>
  <c r="R9" i="12"/>
  <c r="S9" i="12"/>
  <c r="Q9" i="12"/>
  <c r="P9" i="12"/>
  <c r="N8" i="12"/>
  <c r="O8" i="12"/>
  <c r="V8" i="12"/>
  <c r="W8" i="12"/>
  <c r="T8" i="12"/>
  <c r="U8" i="12"/>
  <c r="R8" i="12"/>
  <c r="S8" i="12"/>
  <c r="Q8" i="12"/>
  <c r="P8" i="12"/>
  <c r="N7" i="12"/>
  <c r="O7" i="12"/>
  <c r="V7" i="12"/>
  <c r="W7" i="12"/>
  <c r="T7" i="12"/>
  <c r="U7" i="12"/>
  <c r="R7" i="12"/>
  <c r="S7" i="12"/>
  <c r="Q7" i="12"/>
  <c r="P7" i="12"/>
  <c r="N6" i="12"/>
  <c r="O6" i="12"/>
  <c r="V6" i="12"/>
  <c r="W6" i="12"/>
  <c r="T6" i="12"/>
  <c r="U6" i="12"/>
  <c r="R6" i="12"/>
  <c r="S6" i="12"/>
  <c r="Q6" i="12"/>
  <c r="P6" i="12"/>
  <c r="Q1" i="12"/>
  <c r="Q2" i="12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P8" i="5"/>
  <c r="P9" i="5"/>
  <c r="P10" i="5"/>
  <c r="P11" i="5"/>
  <c r="P12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P27" i="5"/>
  <c r="P28" i="5"/>
  <c r="P29" i="5"/>
  <c r="P30" i="5"/>
  <c r="P31" i="5"/>
  <c r="P32" i="5"/>
  <c r="P33" i="5"/>
  <c r="P34" i="5"/>
  <c r="P35" i="5"/>
  <c r="P36" i="5"/>
  <c r="P37" i="5"/>
  <c r="P38" i="5"/>
  <c r="P39" i="5"/>
  <c r="P7" i="5"/>
  <c r="Q8" i="5"/>
  <c r="Q9" i="5"/>
  <c r="Q10" i="5"/>
  <c r="Q11" i="5"/>
  <c r="Q12" i="5"/>
  <c r="Q13" i="5"/>
  <c r="Q14" i="5"/>
  <c r="Q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39" i="5"/>
  <c r="Q7" i="5"/>
  <c r="N8" i="5"/>
  <c r="T8" i="5"/>
  <c r="U8" i="5"/>
  <c r="N9" i="5"/>
  <c r="T9" i="5"/>
  <c r="U9" i="5"/>
  <c r="N10" i="5"/>
  <c r="V10" i="5"/>
  <c r="W10" i="5"/>
  <c r="N11" i="5"/>
  <c r="R11" i="5"/>
  <c r="S11" i="5"/>
  <c r="N12" i="5"/>
  <c r="T12" i="5"/>
  <c r="U12" i="5"/>
  <c r="N13" i="5"/>
  <c r="R13" i="5"/>
  <c r="S13" i="5"/>
  <c r="N14" i="5"/>
  <c r="T14" i="5"/>
  <c r="U14" i="5"/>
  <c r="N15" i="5"/>
  <c r="R15" i="5"/>
  <c r="S15" i="5"/>
  <c r="N16" i="5"/>
  <c r="T16" i="5"/>
  <c r="U16" i="5"/>
  <c r="N17" i="5"/>
  <c r="T17" i="5"/>
  <c r="U17" i="5"/>
  <c r="N18" i="5"/>
  <c r="T18" i="5"/>
  <c r="U18" i="5"/>
  <c r="N19" i="5"/>
  <c r="R19" i="5"/>
  <c r="S19" i="5"/>
  <c r="N20" i="5"/>
  <c r="R20" i="5"/>
  <c r="S20" i="5"/>
  <c r="N21" i="5"/>
  <c r="R21" i="5"/>
  <c r="S21" i="5"/>
  <c r="N22" i="5"/>
  <c r="V22" i="5"/>
  <c r="W22" i="5"/>
  <c r="S23" i="5"/>
  <c r="N24" i="5"/>
  <c r="R24" i="5"/>
  <c r="S24" i="5"/>
  <c r="N25" i="5"/>
  <c r="V25" i="5"/>
  <c r="W25" i="5"/>
  <c r="N26" i="5"/>
  <c r="T26" i="5"/>
  <c r="U26" i="5"/>
  <c r="N27" i="5"/>
  <c r="R27" i="5"/>
  <c r="S27" i="5"/>
  <c r="N28" i="5"/>
  <c r="V28" i="5"/>
  <c r="W28" i="5"/>
  <c r="N29" i="5"/>
  <c r="V29" i="5"/>
  <c r="W29" i="5"/>
  <c r="N30" i="5"/>
  <c r="V30" i="5"/>
  <c r="W30" i="5"/>
  <c r="N31" i="5"/>
  <c r="R31" i="5"/>
  <c r="S31" i="5"/>
  <c r="N32" i="5"/>
  <c r="T32" i="5"/>
  <c r="U32" i="5"/>
  <c r="N33" i="5"/>
  <c r="T33" i="5"/>
  <c r="U33" i="5"/>
  <c r="N34" i="5"/>
  <c r="T34" i="5"/>
  <c r="U34" i="5"/>
  <c r="N35" i="5"/>
  <c r="R35" i="5"/>
  <c r="S35" i="5"/>
  <c r="N36" i="5"/>
  <c r="R36" i="5"/>
  <c r="S36" i="5"/>
  <c r="N37" i="5"/>
  <c r="R37" i="5"/>
  <c r="S37" i="5"/>
  <c r="N38" i="5"/>
  <c r="T38" i="5"/>
  <c r="U38" i="5"/>
  <c r="N39" i="5"/>
  <c r="R39" i="5"/>
  <c r="S39" i="5"/>
  <c r="R8" i="5"/>
  <c r="S8" i="5"/>
  <c r="R17" i="5"/>
  <c r="S17" i="5"/>
  <c r="R32" i="5"/>
  <c r="S32" i="5"/>
  <c r="S7" i="5"/>
  <c r="V33" i="5"/>
  <c r="W33" i="5"/>
  <c r="T36" i="5"/>
  <c r="U36" i="5"/>
  <c r="R28" i="5"/>
  <c r="S28" i="5"/>
  <c r="T37" i="5"/>
  <c r="U37" i="5"/>
  <c r="T28" i="5"/>
  <c r="U28" i="5"/>
  <c r="R30" i="5"/>
  <c r="S30" i="5"/>
  <c r="R16" i="5"/>
  <c r="S16" i="5"/>
  <c r="V36" i="5"/>
  <c r="W36" i="5"/>
  <c r="T31" i="5"/>
  <c r="U31" i="5"/>
  <c r="T24" i="5"/>
  <c r="U24" i="5"/>
  <c r="V11" i="5"/>
  <c r="W11" i="5"/>
  <c r="T15" i="5"/>
  <c r="U15" i="5"/>
  <c r="V24" i="5"/>
  <c r="W24" i="5"/>
  <c r="R25" i="5"/>
  <c r="S25" i="5"/>
  <c r="V20" i="5"/>
  <c r="W20" i="5"/>
  <c r="R12" i="5"/>
  <c r="S12" i="5"/>
  <c r="T21" i="5"/>
  <c r="U21" i="5"/>
  <c r="V19" i="5"/>
  <c r="W19" i="5"/>
  <c r="V32" i="5"/>
  <c r="W32" i="5"/>
  <c r="V27" i="5"/>
  <c r="W27" i="5"/>
  <c r="T20" i="5"/>
  <c r="U20" i="5"/>
  <c r="V16" i="5"/>
  <c r="W16" i="5"/>
  <c r="V12" i="5"/>
  <c r="W12" i="5"/>
  <c r="V8" i="5"/>
  <c r="W8" i="5"/>
  <c r="T35" i="5"/>
  <c r="U35" i="5"/>
  <c r="V35" i="5"/>
  <c r="W35" i="5"/>
  <c r="T23" i="5"/>
  <c r="U23" i="5"/>
  <c r="T39" i="5"/>
  <c r="U39" i="5"/>
  <c r="V31" i="5"/>
  <c r="W31" i="5"/>
  <c r="V23" i="5"/>
  <c r="W23" i="5"/>
  <c r="R18" i="5"/>
  <c r="S18" i="5"/>
  <c r="V39" i="5"/>
  <c r="W39" i="5"/>
  <c r="R34" i="5"/>
  <c r="S34" i="5"/>
  <c r="T27" i="5"/>
  <c r="U27" i="5"/>
  <c r="T19" i="5"/>
  <c r="U19" i="5"/>
  <c r="V37" i="5"/>
  <c r="W37" i="5"/>
  <c r="R29" i="5"/>
  <c r="S29" i="5"/>
  <c r="T25" i="5"/>
  <c r="U25" i="5"/>
  <c r="V21" i="5"/>
  <c r="W21" i="5"/>
  <c r="R38" i="5"/>
  <c r="S38" i="5"/>
  <c r="T29" i="5"/>
  <c r="U29" i="5"/>
  <c r="R22" i="5"/>
  <c r="S22" i="5"/>
  <c r="V9" i="5"/>
  <c r="W9" i="5"/>
  <c r="R33" i="5"/>
  <c r="S33" i="5"/>
  <c r="R26" i="5"/>
  <c r="S26" i="5"/>
  <c r="T13" i="5"/>
  <c r="U13" i="5"/>
  <c r="T11" i="5"/>
  <c r="U11" i="5"/>
  <c r="V15" i="5"/>
  <c r="W15" i="5"/>
  <c r="R10" i="5"/>
  <c r="S10" i="5"/>
  <c r="V17" i="5"/>
  <c r="W17" i="5"/>
  <c r="R14" i="5"/>
  <c r="S14" i="5"/>
  <c r="R9" i="5"/>
  <c r="S9" i="5"/>
  <c r="V7" i="5"/>
  <c r="W7" i="5"/>
  <c r="V13" i="5"/>
  <c r="W13" i="5"/>
  <c r="T7" i="5"/>
  <c r="U7" i="5"/>
  <c r="T30" i="5"/>
  <c r="U30" i="5"/>
  <c r="T22" i="5"/>
  <c r="U22" i="5"/>
  <c r="T10" i="5"/>
  <c r="U10" i="5"/>
  <c r="V38" i="5"/>
  <c r="W38" i="5"/>
  <c r="V34" i="5"/>
  <c r="W34" i="5"/>
  <c r="V26" i="5"/>
  <c r="W26" i="5"/>
  <c r="V18" i="5"/>
  <c r="W18" i="5"/>
  <c r="V14" i="5"/>
  <c r="W14" i="5"/>
</calcChain>
</file>

<file path=xl/sharedStrings.xml><?xml version="1.0" encoding="utf-8"?>
<sst xmlns="http://schemas.openxmlformats.org/spreadsheetml/2006/main" count="607" uniqueCount="42">
  <si>
    <t>Weld</t>
  </si>
  <si>
    <t>Baseplate</t>
  </si>
  <si>
    <t>Material</t>
  </si>
  <si>
    <t>Depth</t>
  </si>
  <si>
    <t>X</t>
  </si>
  <si>
    <t>STRAIN</t>
  </si>
  <si>
    <t>DSTRAIN</t>
  </si>
  <si>
    <t>Transverse</t>
  </si>
  <si>
    <t>Normal</t>
  </si>
  <si>
    <t>Longitudinal</t>
  </si>
  <si>
    <t>Lattice strains</t>
  </si>
  <si>
    <t>Stresses</t>
  </si>
  <si>
    <t xml:space="preserve">E = </t>
  </si>
  <si>
    <t xml:space="preserve">nu = </t>
  </si>
  <si>
    <t>Gpa</t>
  </si>
  <si>
    <t>STRESS</t>
  </si>
  <si>
    <t>DSTRESS</t>
  </si>
  <si>
    <t>Sumstrain</t>
  </si>
  <si>
    <t>Dsumstrain</t>
  </si>
  <si>
    <t xml:space="preserve">G = </t>
  </si>
  <si>
    <t>Enu/(1+nu)(1-2nu) =</t>
  </si>
  <si>
    <t xml:space="preserve"> </t>
  </si>
  <si>
    <t>Norm/Tran</t>
  </si>
  <si>
    <t>Long</t>
  </si>
  <si>
    <t>d0's</t>
  </si>
  <si>
    <t>Long ISIS</t>
  </si>
  <si>
    <t>Norm ISIS</t>
  </si>
  <si>
    <t>Tran ISIS</t>
  </si>
  <si>
    <t>Dist</t>
  </si>
  <si>
    <t>Dist  weld c/l</t>
  </si>
  <si>
    <t>error</t>
  </si>
  <si>
    <t>x-ray</t>
  </si>
  <si>
    <t>X-ray tran</t>
  </si>
  <si>
    <t>Norm</t>
  </si>
  <si>
    <t>1/2weld</t>
  </si>
  <si>
    <t>DIFFERENT D0 FOR NORM &amp; TRAN/LONG!!!!</t>
  </si>
  <si>
    <t>weld G</t>
  </si>
  <si>
    <t>ave norm</t>
  </si>
  <si>
    <t>ave tran</t>
  </si>
  <si>
    <t>ave long</t>
  </si>
  <si>
    <t>SAME D0 FOR NORM &amp; TRAN/LONG!!!!</t>
  </si>
  <si>
    <t>AVERAGE D0 FOR NORM/TRAN/LONG!!!!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</si>
</sst>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FF"/>
      <name val="Calibri"/>
      <scheme val="minor"/>
    </font>
    <font>
      <b/>
      <sz val="11"/>
      <color rgb="FF0000FF"/>
      <name val="Calibri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5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76">
    <xf numFmtId="0" fontId="0" fillId="0" borderId="0" xfId="0"/>
    <xf numFmtId="1" fontId="0" fillId="0" borderId="0" xfId="0" applyNumberFormat="1"/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0" fillId="0" borderId="0" xfId="0" applyNumberForma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16" fillId="0" borderId="0" xfId="0" applyFont="1" applyAlignment="1">
      <alignment horizontal="center"/>
    </xf>
    <xf numFmtId="0" fontId="0" fillId="0" borderId="0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16" fillId="33" borderId="0" xfId="0" applyFont="1" applyFill="1" applyAlignment="1"/>
    <xf numFmtId="0" fontId="0" fillId="0" borderId="0" xfId="0" applyFill="1"/>
    <xf numFmtId="0" fontId="0" fillId="0" borderId="0" xfId="0" applyFill="1" applyAlignment="1">
      <alignment horizontal="center"/>
    </xf>
    <xf numFmtId="1" fontId="0" fillId="0" borderId="0" xfId="0" applyNumberFormat="1" applyFill="1" applyAlignment="1">
      <alignment horizontal="center"/>
    </xf>
    <xf numFmtId="0" fontId="0" fillId="0" borderId="0" xfId="0" applyNumberFormat="1" applyFill="1" applyAlignment="1">
      <alignment horizontal="center"/>
    </xf>
    <xf numFmtId="0" fontId="16" fillId="0" borderId="0" xfId="0" applyFont="1" applyAlignment="1">
      <alignment horizontal="center"/>
    </xf>
    <xf numFmtId="0" fontId="14" fillId="0" borderId="0" xfId="0" applyFont="1"/>
    <xf numFmtId="0" fontId="16" fillId="0" borderId="0" xfId="0" applyFont="1" applyAlignment="1">
      <alignment horizontal="center"/>
    </xf>
    <xf numFmtId="0" fontId="16" fillId="33" borderId="10" xfId="0" applyFont="1" applyFill="1" applyBorder="1" applyAlignment="1"/>
    <xf numFmtId="0" fontId="0" fillId="0" borderId="11" xfId="0" applyBorder="1" applyAlignment="1">
      <alignment horizontal="center"/>
    </xf>
    <xf numFmtId="0" fontId="16" fillId="0" borderId="13" xfId="0" applyFont="1" applyBorder="1"/>
    <xf numFmtId="0" fontId="0" fillId="0" borderId="0" xfId="0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0" xfId="0" applyFont="1" applyBorder="1"/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0" fillId="0" borderId="13" xfId="0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1" fontId="0" fillId="0" borderId="14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1" fontId="0" fillId="0" borderId="16" xfId="0" applyNumberFormat="1" applyBorder="1" applyAlignment="1">
      <alignment horizontal="center"/>
    </xf>
    <xf numFmtId="0" fontId="0" fillId="0" borderId="16" xfId="0" applyNumberFormat="1" applyBorder="1" applyAlignment="1">
      <alignment horizontal="center"/>
    </xf>
    <xf numFmtId="1" fontId="0" fillId="0" borderId="17" xfId="0" applyNumberFormat="1" applyBorder="1" applyAlignment="1">
      <alignment horizontal="center"/>
    </xf>
    <xf numFmtId="0" fontId="20" fillId="0" borderId="10" xfId="0" applyFont="1" applyBorder="1"/>
    <xf numFmtId="0" fontId="20" fillId="0" borderId="12" xfId="0" applyFont="1" applyBorder="1"/>
    <xf numFmtId="0" fontId="20" fillId="0" borderId="13" xfId="0" applyFont="1" applyBorder="1"/>
    <xf numFmtId="0" fontId="20" fillId="0" borderId="0" xfId="0" applyFont="1" applyBorder="1"/>
    <xf numFmtId="0" fontId="20" fillId="0" borderId="14" xfId="0" applyFont="1" applyBorder="1"/>
    <xf numFmtId="0" fontId="21" fillId="0" borderId="13" xfId="0" applyFont="1" applyBorder="1" applyAlignment="1">
      <alignment horizontal="center"/>
    </xf>
    <xf numFmtId="1" fontId="20" fillId="0" borderId="0" xfId="0" applyNumberFormat="1" applyFont="1" applyBorder="1"/>
    <xf numFmtId="0" fontId="21" fillId="0" borderId="0" xfId="0" applyFont="1" applyBorder="1" applyAlignment="1">
      <alignment horizontal="center"/>
    </xf>
    <xf numFmtId="0" fontId="21" fillId="0" borderId="14" xfId="0" applyFont="1" applyBorder="1" applyAlignment="1">
      <alignment horizontal="center"/>
    </xf>
    <xf numFmtId="1" fontId="20" fillId="0" borderId="13" xfId="0" applyNumberFormat="1" applyFont="1" applyBorder="1" applyAlignment="1">
      <alignment horizontal="center"/>
    </xf>
    <xf numFmtId="1" fontId="20" fillId="0" borderId="14" xfId="0" applyNumberFormat="1" applyFont="1" applyBorder="1"/>
    <xf numFmtId="0" fontId="20" fillId="0" borderId="13" xfId="0" applyFont="1" applyBorder="1" applyAlignment="1">
      <alignment horizontal="center"/>
    </xf>
    <xf numFmtId="0" fontId="20" fillId="0" borderId="15" xfId="0" applyFont="1" applyBorder="1" applyAlignment="1">
      <alignment horizontal="center"/>
    </xf>
    <xf numFmtId="1" fontId="20" fillId="0" borderId="16" xfId="0" applyNumberFormat="1" applyFont="1" applyBorder="1"/>
    <xf numFmtId="1" fontId="20" fillId="0" borderId="17" xfId="0" applyNumberFormat="1" applyFont="1" applyBorder="1"/>
    <xf numFmtId="1" fontId="20" fillId="0" borderId="13" xfId="0" applyNumberFormat="1" applyFont="1" applyBorder="1"/>
    <xf numFmtId="0" fontId="20" fillId="0" borderId="15" xfId="0" applyFont="1" applyBorder="1"/>
    <xf numFmtId="1" fontId="20" fillId="0" borderId="15" xfId="0" applyNumberFormat="1" applyFont="1" applyBorder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0" fillId="33" borderId="0" xfId="0" applyFill="1" applyAlignment="1">
      <alignment horizontal="center"/>
    </xf>
    <xf numFmtId="0" fontId="16" fillId="33" borderId="0" xfId="0" applyFont="1" applyFill="1" applyAlignment="1">
      <alignment horizontal="center"/>
    </xf>
    <xf numFmtId="0" fontId="21" fillId="0" borderId="10" xfId="0" applyFont="1" applyBorder="1" applyAlignment="1">
      <alignment horizontal="right"/>
    </xf>
    <xf numFmtId="0" fontId="21" fillId="0" borderId="11" xfId="0" applyFont="1" applyBorder="1" applyAlignment="1">
      <alignment horizontal="right"/>
    </xf>
    <xf numFmtId="0" fontId="21" fillId="0" borderId="11" xfId="0" applyFont="1" applyBorder="1" applyAlignment="1">
      <alignment horizontal="left"/>
    </xf>
    <xf numFmtId="0" fontId="21" fillId="0" borderId="12" xfId="0" applyFont="1" applyBorder="1" applyAlignment="1">
      <alignment horizontal="left"/>
    </xf>
    <xf numFmtId="0" fontId="16" fillId="33" borderId="11" xfId="0" applyFont="1" applyFill="1" applyBorder="1" applyAlignment="1">
      <alignment horizontal="center"/>
    </xf>
    <xf numFmtId="0" fontId="0" fillId="33" borderId="11" xfId="0" applyFill="1" applyBorder="1" applyAlignment="1">
      <alignment horizontal="center"/>
    </xf>
    <xf numFmtId="0" fontId="0" fillId="33" borderId="12" xfId="0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4" xfId="0" applyFont="1" applyBorder="1" applyAlignment="1">
      <alignment horizontal="center"/>
    </xf>
  </cellXfs>
  <cellStyles count="25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theme" Target="theme/theme1.xml"/><Relationship Id="rId12" Type="http://schemas.openxmlformats.org/officeDocument/2006/relationships/styles" Target="styles.xml"/><Relationship Id="rId13" Type="http://schemas.openxmlformats.org/officeDocument/2006/relationships/sharedStrings" Target="sharedStrings.xml"/><Relationship Id="rId1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7"/>
          <c:order val="4"/>
          <c:tx>
            <c:v>fusionB</c:v>
          </c:tx>
          <c:spPr>
            <a:ln w="12700">
              <a:solidFill>
                <a:schemeClr val="tx1"/>
              </a:solidFill>
              <a:prstDash val="sysDot"/>
            </a:ln>
          </c:spPr>
          <c:xVal>
            <c:numRef>
              <c:f>'G_0.15(diff norm d0)'!$AX$4:$AX$5</c:f>
              <c:numCache>
                <c:formatCode>General</c:formatCode>
                <c:ptCount val="2"/>
                <c:pt idx="0">
                  <c:v>-9.6</c:v>
                </c:pt>
                <c:pt idx="1">
                  <c:v>-9.6</c:v>
                </c:pt>
              </c:numCache>
            </c:numRef>
          </c:xVal>
          <c:yVal>
            <c:numRef>
              <c:f>'G_0.15(diff norm d0)'!$AW$4:$AW$5</c:f>
              <c:numCache>
                <c:formatCode>General</c:formatCode>
                <c:ptCount val="2"/>
                <c:pt idx="0">
                  <c:v>800.0</c:v>
                </c:pt>
                <c:pt idx="1">
                  <c:v>-800.0</c:v>
                </c:pt>
              </c:numCache>
            </c:numRef>
          </c:yVal>
          <c:smooth val="0"/>
        </c:ser>
        <c:ser>
          <c:idx val="0"/>
          <c:order val="0"/>
          <c:tx>
            <c:v>norm</c:v>
          </c:tx>
          <c:xVal>
            <c:numRef>
              <c:f>'G_0.15(diff norm d0)'!$Q$7:$Q$41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'G_0.15(diff norm d0)'!$R$7:$R$41</c:f>
              <c:numCache>
                <c:formatCode>0</c:formatCode>
                <c:ptCount val="35"/>
                <c:pt idx="0">
                  <c:v>163.2836531194367</c:v>
                </c:pt>
                <c:pt idx="1">
                  <c:v>129.3570699440951</c:v>
                </c:pt>
                <c:pt idx="2">
                  <c:v>182.6920115386879</c:v>
                </c:pt>
                <c:pt idx="3">
                  <c:v>127.0574158961159</c:v>
                </c:pt>
                <c:pt idx="4">
                  <c:v>114.5638357918771</c:v>
                </c:pt>
                <c:pt idx="5">
                  <c:v>105.0514500041397</c:v>
                </c:pt>
                <c:pt idx="6">
                  <c:v>248.0521828483049</c:v>
                </c:pt>
                <c:pt idx="7">
                  <c:v>272.4573815627568</c:v>
                </c:pt>
                <c:pt idx="8">
                  <c:v>217.8673948406602</c:v>
                </c:pt>
                <c:pt idx="9">
                  <c:v>127.7663698590518</c:v>
                </c:pt>
                <c:pt idx="10">
                  <c:v>241.5430314863297</c:v>
                </c:pt>
                <c:pt idx="11">
                  <c:v>162.0659461462618</c:v>
                </c:pt>
                <c:pt idx="12">
                  <c:v>101.7544878718399</c:v>
                </c:pt>
                <c:pt idx="13">
                  <c:v>53.20216349184594</c:v>
                </c:pt>
                <c:pt idx="14">
                  <c:v>300.489212306442</c:v>
                </c:pt>
                <c:pt idx="15">
                  <c:v>157.5768806233013</c:v>
                </c:pt>
                <c:pt idx="16">
                  <c:v>52.70965018861877</c:v>
                </c:pt>
                <c:pt idx="17">
                  <c:v>221.1626918862937</c:v>
                </c:pt>
                <c:pt idx="18">
                  <c:v>111.6871720362139</c:v>
                </c:pt>
                <c:pt idx="19">
                  <c:v>288.3489207752651</c:v>
                </c:pt>
                <c:pt idx="20">
                  <c:v>215.8635376220563</c:v>
                </c:pt>
                <c:pt idx="21">
                  <c:v>237.7205830847522</c:v>
                </c:pt>
                <c:pt idx="22">
                  <c:v>266.648739914797</c:v>
                </c:pt>
                <c:pt idx="23">
                  <c:v>417.3089794155235</c:v>
                </c:pt>
                <c:pt idx="24">
                  <c:v>371.8933114927189</c:v>
                </c:pt>
                <c:pt idx="25">
                  <c:v>302.9403808810915</c:v>
                </c:pt>
                <c:pt idx="26">
                  <c:v>285.3525224893038</c:v>
                </c:pt>
                <c:pt idx="27">
                  <c:v>145.0459220546034</c:v>
                </c:pt>
                <c:pt idx="28">
                  <c:v>42.37061648812997</c:v>
                </c:pt>
                <c:pt idx="29">
                  <c:v>134.0564866614288</c:v>
                </c:pt>
                <c:pt idx="30">
                  <c:v>176.7224299665177</c:v>
                </c:pt>
                <c:pt idx="31">
                  <c:v>146.135035166842</c:v>
                </c:pt>
                <c:pt idx="32">
                  <c:v>232.9157823695417</c:v>
                </c:pt>
                <c:pt idx="33">
                  <c:v>207.8006766755098</c:v>
                </c:pt>
                <c:pt idx="34">
                  <c:v>108.4193636210466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'G_0.15(diff norm d0)'!$U$7:$U$47</c:f>
                <c:numCache>
                  <c:formatCode>General</c:formatCode>
                  <c:ptCount val="41"/>
                  <c:pt idx="0">
                    <c:v>86.66375974255635</c:v>
                  </c:pt>
                  <c:pt idx="1">
                    <c:v>84.33590933693898</c:v>
                  </c:pt>
                  <c:pt idx="2">
                    <c:v>69.12060467668721</c:v>
                  </c:pt>
                  <c:pt idx="3">
                    <c:v>81.77387560563837</c:v>
                  </c:pt>
                  <c:pt idx="4">
                    <c:v>75.98500067352924</c:v>
                  </c:pt>
                  <c:pt idx="5">
                    <c:v>72.6192071553309</c:v>
                  </c:pt>
                  <c:pt idx="6">
                    <c:v>71.4046542137693</c:v>
                  </c:pt>
                  <c:pt idx="7">
                    <c:v>91.06883574851051</c:v>
                  </c:pt>
                  <c:pt idx="8">
                    <c:v>99.7140304110741</c:v>
                  </c:pt>
                  <c:pt idx="9">
                    <c:v>140.3277486576234</c:v>
                  </c:pt>
                  <c:pt idx="10">
                    <c:v>237.8715912764038</c:v>
                  </c:pt>
                  <c:pt idx="11">
                    <c:v>190.7277357093732</c:v>
                  </c:pt>
                  <c:pt idx="12">
                    <c:v>208.2205437173901</c:v>
                  </c:pt>
                  <c:pt idx="13">
                    <c:v>168.9234073131256</c:v>
                  </c:pt>
                  <c:pt idx="14">
                    <c:v>166.8553477778767</c:v>
                  </c:pt>
                  <c:pt idx="15">
                    <c:v>213.3895685501324</c:v>
                  </c:pt>
                  <c:pt idx="16">
                    <c:v>168.0823517214857</c:v>
                  </c:pt>
                  <c:pt idx="17">
                    <c:v>156.9082711224253</c:v>
                  </c:pt>
                  <c:pt idx="18">
                    <c:v>177.3387178757197</c:v>
                  </c:pt>
                  <c:pt idx="19">
                    <c:v>132.9027171454191</c:v>
                  </c:pt>
                  <c:pt idx="20">
                    <c:v>135.6046028001498</c:v>
                  </c:pt>
                  <c:pt idx="21">
                    <c:v>119.0721722541791</c:v>
                  </c:pt>
                  <c:pt idx="22">
                    <c:v>159.6631937939658</c:v>
                  </c:pt>
                  <c:pt idx="23">
                    <c:v>126.1278105074366</c:v>
                  </c:pt>
                  <c:pt idx="24">
                    <c:v>140.7152663583376</c:v>
                  </c:pt>
                  <c:pt idx="25">
                    <c:v>149.8908085826167</c:v>
                  </c:pt>
                  <c:pt idx="26">
                    <c:v>134.8955252316092</c:v>
                  </c:pt>
                  <c:pt idx="27">
                    <c:v>84.06796011925641</c:v>
                  </c:pt>
                  <c:pt idx="28">
                    <c:v>73.52810100933377</c:v>
                  </c:pt>
                  <c:pt idx="29">
                    <c:v>79.93061791860725</c:v>
                  </c:pt>
                  <c:pt idx="30">
                    <c:v>66.58208696243669</c:v>
                  </c:pt>
                  <c:pt idx="31">
                    <c:v>92.54130498078</c:v>
                  </c:pt>
                  <c:pt idx="32">
                    <c:v>85.01315635251851</c:v>
                  </c:pt>
                  <c:pt idx="33">
                    <c:v>74.25661009270121</c:v>
                  </c:pt>
                  <c:pt idx="34">
                    <c:v>85.0618055590207</c:v>
                  </c:pt>
                </c:numCache>
              </c:numRef>
            </c:plus>
            <c:minus>
              <c:numRef>
                <c:f>'G_0.15(diff norm d0)'!$U$7:$U$47</c:f>
                <c:numCache>
                  <c:formatCode>General</c:formatCode>
                  <c:ptCount val="41"/>
                  <c:pt idx="0">
                    <c:v>86.66375974255635</c:v>
                  </c:pt>
                  <c:pt idx="1">
                    <c:v>84.33590933693898</c:v>
                  </c:pt>
                  <c:pt idx="2">
                    <c:v>69.12060467668721</c:v>
                  </c:pt>
                  <c:pt idx="3">
                    <c:v>81.77387560563837</c:v>
                  </c:pt>
                  <c:pt idx="4">
                    <c:v>75.98500067352924</c:v>
                  </c:pt>
                  <c:pt idx="5">
                    <c:v>72.6192071553309</c:v>
                  </c:pt>
                  <c:pt idx="6">
                    <c:v>71.4046542137693</c:v>
                  </c:pt>
                  <c:pt idx="7">
                    <c:v>91.06883574851051</c:v>
                  </c:pt>
                  <c:pt idx="8">
                    <c:v>99.7140304110741</c:v>
                  </c:pt>
                  <c:pt idx="9">
                    <c:v>140.3277486576234</c:v>
                  </c:pt>
                  <c:pt idx="10">
                    <c:v>237.8715912764038</c:v>
                  </c:pt>
                  <c:pt idx="11">
                    <c:v>190.7277357093732</c:v>
                  </c:pt>
                  <c:pt idx="12">
                    <c:v>208.2205437173901</c:v>
                  </c:pt>
                  <c:pt idx="13">
                    <c:v>168.9234073131256</c:v>
                  </c:pt>
                  <c:pt idx="14">
                    <c:v>166.8553477778767</c:v>
                  </c:pt>
                  <c:pt idx="15">
                    <c:v>213.3895685501324</c:v>
                  </c:pt>
                  <c:pt idx="16">
                    <c:v>168.0823517214857</c:v>
                  </c:pt>
                  <c:pt idx="17">
                    <c:v>156.9082711224253</c:v>
                  </c:pt>
                  <c:pt idx="18">
                    <c:v>177.3387178757197</c:v>
                  </c:pt>
                  <c:pt idx="19">
                    <c:v>132.9027171454191</c:v>
                  </c:pt>
                  <c:pt idx="20">
                    <c:v>135.6046028001498</c:v>
                  </c:pt>
                  <c:pt idx="21">
                    <c:v>119.0721722541791</c:v>
                  </c:pt>
                  <c:pt idx="22">
                    <c:v>159.6631937939658</c:v>
                  </c:pt>
                  <c:pt idx="23">
                    <c:v>126.1278105074366</c:v>
                  </c:pt>
                  <c:pt idx="24">
                    <c:v>140.7152663583376</c:v>
                  </c:pt>
                  <c:pt idx="25">
                    <c:v>149.8908085826167</c:v>
                  </c:pt>
                  <c:pt idx="26">
                    <c:v>134.8955252316092</c:v>
                  </c:pt>
                  <c:pt idx="27">
                    <c:v>84.06796011925641</c:v>
                  </c:pt>
                  <c:pt idx="28">
                    <c:v>73.52810100933377</c:v>
                  </c:pt>
                  <c:pt idx="29">
                    <c:v>79.93061791860725</c:v>
                  </c:pt>
                  <c:pt idx="30">
                    <c:v>66.58208696243669</c:v>
                  </c:pt>
                  <c:pt idx="31">
                    <c:v>92.54130498078</c:v>
                  </c:pt>
                  <c:pt idx="32">
                    <c:v>85.01315635251851</c:v>
                  </c:pt>
                  <c:pt idx="33">
                    <c:v>74.25661009270121</c:v>
                  </c:pt>
                  <c:pt idx="34">
                    <c:v>85.0618055590207</c:v>
                  </c:pt>
                </c:numCache>
              </c:numRef>
            </c:minus>
          </c:errBars>
          <c:xVal>
            <c:numRef>
              <c:f>'G_0.15(diff norm d0)'!$Q$7:$Q$41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'G_0.15(diff norm d0)'!$T$7:$T$41</c:f>
              <c:numCache>
                <c:formatCode>0</c:formatCode>
                <c:ptCount val="35"/>
                <c:pt idx="0">
                  <c:v>-120.0225411861509</c:v>
                </c:pt>
                <c:pt idx="1">
                  <c:v>-40.08619892700355</c:v>
                </c:pt>
                <c:pt idx="2">
                  <c:v>5.22356118285122</c:v>
                </c:pt>
                <c:pt idx="3">
                  <c:v>30.37028845661307</c:v>
                </c:pt>
                <c:pt idx="4">
                  <c:v>-19.85745412265911</c:v>
                </c:pt>
                <c:pt idx="5">
                  <c:v>-89.08497684797748</c:v>
                </c:pt>
                <c:pt idx="6">
                  <c:v>-45.32932845635823</c:v>
                </c:pt>
                <c:pt idx="7">
                  <c:v>-126.5433163291697</c:v>
                </c:pt>
                <c:pt idx="8">
                  <c:v>-178.0841546373782</c:v>
                </c:pt>
                <c:pt idx="9">
                  <c:v>-56.25829351642873</c:v>
                </c:pt>
                <c:pt idx="10">
                  <c:v>399.5122753114933</c:v>
                </c:pt>
                <c:pt idx="11">
                  <c:v>343.3089909351021</c:v>
                </c:pt>
                <c:pt idx="12">
                  <c:v>151.6593051580178</c:v>
                </c:pt>
                <c:pt idx="13">
                  <c:v>-2.985405520260298</c:v>
                </c:pt>
                <c:pt idx="14">
                  <c:v>285.6478831051217</c:v>
                </c:pt>
                <c:pt idx="15">
                  <c:v>107.4262574656359</c:v>
                </c:pt>
                <c:pt idx="16">
                  <c:v>194.2900030494558</c:v>
                </c:pt>
                <c:pt idx="17">
                  <c:v>311.880183698814</c:v>
                </c:pt>
                <c:pt idx="18">
                  <c:v>68.15809791519905</c:v>
                </c:pt>
                <c:pt idx="19">
                  <c:v>296.6207569121807</c:v>
                </c:pt>
                <c:pt idx="20">
                  <c:v>125.0867047569242</c:v>
                </c:pt>
                <c:pt idx="21">
                  <c:v>200.2048291575682</c:v>
                </c:pt>
                <c:pt idx="22">
                  <c:v>173.0272747585054</c:v>
                </c:pt>
                <c:pt idx="23">
                  <c:v>336.6578145324342</c:v>
                </c:pt>
                <c:pt idx="24">
                  <c:v>249.0320583717588</c:v>
                </c:pt>
                <c:pt idx="25">
                  <c:v>67.71826177566207</c:v>
                </c:pt>
                <c:pt idx="26">
                  <c:v>-372.5077352059942</c:v>
                </c:pt>
                <c:pt idx="27">
                  <c:v>-232.4321397792081</c:v>
                </c:pt>
                <c:pt idx="28">
                  <c:v>-209.3446565628055</c:v>
                </c:pt>
                <c:pt idx="29">
                  <c:v>-32.52144172894195</c:v>
                </c:pt>
                <c:pt idx="30">
                  <c:v>70.80844299425063</c:v>
                </c:pt>
                <c:pt idx="31">
                  <c:v>-37.63183252517874</c:v>
                </c:pt>
                <c:pt idx="32">
                  <c:v>29.97835420221725</c:v>
                </c:pt>
                <c:pt idx="33">
                  <c:v>10.88016559935757</c:v>
                </c:pt>
                <c:pt idx="34">
                  <c:v>-147.6829593729073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xVal>
            <c:numRef>
              <c:f>'G_0.15(diff norm d0)'!$Q$7:$Q$41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'G_0.15(diff norm d0)'!$V$7:$V$41</c:f>
              <c:numCache>
                <c:formatCode>0</c:formatCode>
                <c:ptCount val="35"/>
                <c:pt idx="0">
                  <c:v>-2.056096441461441</c:v>
                </c:pt>
                <c:pt idx="1">
                  <c:v>208.56037411059</c:v>
                </c:pt>
                <c:pt idx="2">
                  <c:v>296.3929219470949</c:v>
                </c:pt>
                <c:pt idx="3">
                  <c:v>358.9781734126693</c:v>
                </c:pt>
                <c:pt idx="4">
                  <c:v>426.8041285895435</c:v>
                </c:pt>
                <c:pt idx="5">
                  <c:v>561.1350654413837</c:v>
                </c:pt>
                <c:pt idx="6">
                  <c:v>642.9891829683318</c:v>
                </c:pt>
                <c:pt idx="7">
                  <c:v>400.9819210081782</c:v>
                </c:pt>
                <c:pt idx="8">
                  <c:v>-199.9611454728454</c:v>
                </c:pt>
                <c:pt idx="9">
                  <c:v>-75.19927793608001</c:v>
                </c:pt>
                <c:pt idx="10">
                  <c:v>-77.43946243566836</c:v>
                </c:pt>
                <c:pt idx="11">
                  <c:v>-164.2380776779569</c:v>
                </c:pt>
                <c:pt idx="12">
                  <c:v>-182.4219897799222</c:v>
                </c:pt>
                <c:pt idx="13">
                  <c:v>-375.614301828914</c:v>
                </c:pt>
                <c:pt idx="14">
                  <c:v>-110.5392387015517</c:v>
                </c:pt>
                <c:pt idx="15">
                  <c:v>-261.999112519332</c:v>
                </c:pt>
                <c:pt idx="16">
                  <c:v>-453.6276068294597</c:v>
                </c:pt>
                <c:pt idx="17">
                  <c:v>-90.8433209622978</c:v>
                </c:pt>
                <c:pt idx="18">
                  <c:v>-304.4479636202921</c:v>
                </c:pt>
                <c:pt idx="19">
                  <c:v>-7.529302677223121</c:v>
                </c:pt>
                <c:pt idx="20">
                  <c:v>-178.2474255771126</c:v>
                </c:pt>
                <c:pt idx="21">
                  <c:v>-79.07724292036413</c:v>
                </c:pt>
                <c:pt idx="22">
                  <c:v>-1.520667071187358</c:v>
                </c:pt>
                <c:pt idx="23">
                  <c:v>158.188653517123</c:v>
                </c:pt>
                <c:pt idx="24">
                  <c:v>178.8510023907226</c:v>
                </c:pt>
                <c:pt idx="25">
                  <c:v>-64.22132355732691</c:v>
                </c:pt>
                <c:pt idx="26">
                  <c:v>-249.3302123783217</c:v>
                </c:pt>
                <c:pt idx="27">
                  <c:v>225.9690443389021</c:v>
                </c:pt>
                <c:pt idx="28">
                  <c:v>440.6935223520673</c:v>
                </c:pt>
                <c:pt idx="29">
                  <c:v>560.652919757242</c:v>
                </c:pt>
                <c:pt idx="30">
                  <c:v>566.3655432643687</c:v>
                </c:pt>
                <c:pt idx="31">
                  <c:v>345.722501329348</c:v>
                </c:pt>
                <c:pt idx="32">
                  <c:v>375.5767435411519</c:v>
                </c:pt>
                <c:pt idx="33">
                  <c:v>276.946902061704</c:v>
                </c:pt>
                <c:pt idx="34">
                  <c:v>-45.97901475291593</c:v>
                </c:pt>
              </c:numCache>
            </c:numRef>
          </c:yVal>
          <c:smooth val="0"/>
        </c:ser>
        <c:ser>
          <c:idx val="3"/>
          <c:order val="3"/>
          <c:tx>
            <c:v>fusionA</c:v>
          </c:tx>
          <c:spPr>
            <a:ln w="1270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'G_0.15(diff norm d0)'!$AX$6:$AX$7</c:f>
              <c:numCache>
                <c:formatCode>General</c:formatCode>
                <c:ptCount val="2"/>
                <c:pt idx="0">
                  <c:v>9.6</c:v>
                </c:pt>
                <c:pt idx="1">
                  <c:v>9.6</c:v>
                </c:pt>
              </c:numCache>
            </c:numRef>
          </c:xVal>
          <c:yVal>
            <c:numRef>
              <c:f>'G_0.15(diff norm d0)'!$AW$4:$AW$5</c:f>
              <c:numCache>
                <c:formatCode>General</c:formatCode>
                <c:ptCount val="2"/>
                <c:pt idx="0">
                  <c:v>800.0</c:v>
                </c:pt>
                <c:pt idx="1">
                  <c:v>-800.0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9334616"/>
        <c:axId val="-2139332056"/>
      </c:scatterChart>
      <c:valAx>
        <c:axId val="-2139334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9332056"/>
        <c:crosses val="autoZero"/>
        <c:crossBetween val="midCat"/>
      </c:valAx>
      <c:valAx>
        <c:axId val="-2139332056"/>
        <c:scaling>
          <c:orientation val="minMax"/>
          <c:max val="800.0"/>
          <c:min val="-8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93346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_2.5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G_stress_2.5!$T$5</c:f>
              <c:strCache>
                <c:ptCount val="1"/>
                <c:pt idx="0">
                  <c:v>Transverse</c:v>
                </c:pt>
              </c:strCache>
            </c:strRef>
          </c:tx>
          <c:xVal>
            <c:numRef>
              <c:f>G_stress_2.5!$Q$6:$Q$18</c:f>
              <c:numCache>
                <c:formatCode>0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3.000000000000004</c:v>
                </c:pt>
                <c:pt idx="8">
                  <c:v>6.000000000000004</c:v>
                </c:pt>
                <c:pt idx="9">
                  <c:v>9.000000000000003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G_stress_2.5!$T$6:$T$18</c:f>
              <c:numCache>
                <c:formatCode>0</c:formatCode>
                <c:ptCount val="13"/>
                <c:pt idx="0">
                  <c:v>71.54439224165593</c:v>
                </c:pt>
                <c:pt idx="1">
                  <c:v>-46.55235609200517</c:v>
                </c:pt>
                <c:pt idx="2">
                  <c:v>0.397389586272697</c:v>
                </c:pt>
                <c:pt idx="3">
                  <c:v>24.91698509607642</c:v>
                </c:pt>
                <c:pt idx="4">
                  <c:v>-336.2895078479658</c:v>
                </c:pt>
                <c:pt idx="5">
                  <c:v>-526.4904036857853</c:v>
                </c:pt>
                <c:pt idx="6">
                  <c:v>-318.2866347598269</c:v>
                </c:pt>
                <c:pt idx="7">
                  <c:v>-548.1482851496404</c:v>
                </c:pt>
                <c:pt idx="8">
                  <c:v>-462.6065196050804</c:v>
                </c:pt>
                <c:pt idx="9">
                  <c:v>113.2346326836925</c:v>
                </c:pt>
                <c:pt idx="10">
                  <c:v>83.99490838495443</c:v>
                </c:pt>
                <c:pt idx="11">
                  <c:v>64.21906608667387</c:v>
                </c:pt>
                <c:pt idx="12">
                  <c:v>48.31360802411883</c:v>
                </c:pt>
              </c:numCache>
            </c:numRef>
          </c:yVal>
          <c:smooth val="0"/>
        </c:ser>
        <c:ser>
          <c:idx val="5"/>
          <c:order val="1"/>
          <c:spPr>
            <a:ln>
              <a:solidFill>
                <a:schemeClr val="accent2"/>
              </a:solidFill>
              <a:prstDash val="sysDash"/>
            </a:ln>
          </c:spPr>
          <c:marker>
            <c:spPr>
              <a:solidFill>
                <a:schemeClr val="accent2"/>
              </a:solidFill>
            </c:spPr>
          </c:marker>
          <c:xVal>
            <c:numRef>
              <c:f>G_stress_2.5!$Q$35:$Q$45</c:f>
              <c:numCache>
                <c:formatCode>0</c:formatCode>
                <c:ptCount val="11"/>
                <c:pt idx="0">
                  <c:v>-16.0</c:v>
                </c:pt>
                <c:pt idx="1">
                  <c:v>-12.0</c:v>
                </c:pt>
                <c:pt idx="2">
                  <c:v>-9.0</c:v>
                </c:pt>
                <c:pt idx="3">
                  <c:v>-6.0</c:v>
                </c:pt>
                <c:pt idx="4">
                  <c:v>-3.0</c:v>
                </c:pt>
                <c:pt idx="5">
                  <c:v>0.0</c:v>
                </c:pt>
                <c:pt idx="6">
                  <c:v>3.0</c:v>
                </c:pt>
                <c:pt idx="7">
                  <c:v>6.0</c:v>
                </c:pt>
                <c:pt idx="8">
                  <c:v>9.0</c:v>
                </c:pt>
                <c:pt idx="9">
                  <c:v>12.0</c:v>
                </c:pt>
                <c:pt idx="10">
                  <c:v>16.0</c:v>
                </c:pt>
              </c:numCache>
            </c:numRef>
          </c:xVal>
          <c:yVal>
            <c:numRef>
              <c:f>G_stress_2.5!$S$35:$S$45</c:f>
              <c:numCache>
                <c:formatCode>0</c:formatCode>
                <c:ptCount val="11"/>
                <c:pt idx="0">
                  <c:v>53.38391357817552</c:v>
                </c:pt>
                <c:pt idx="1">
                  <c:v>73.80926717230724</c:v>
                </c:pt>
                <c:pt idx="2">
                  <c:v>345.4667294540163</c:v>
                </c:pt>
                <c:pt idx="3">
                  <c:v>108.8005000263423</c:v>
                </c:pt>
                <c:pt idx="4">
                  <c:v>-76.67437330835375</c:v>
                </c:pt>
                <c:pt idx="5">
                  <c:v>-66.82734269281606</c:v>
                </c:pt>
                <c:pt idx="6">
                  <c:v>-35.73892858519817</c:v>
                </c:pt>
                <c:pt idx="7">
                  <c:v>-132.7250002776179</c:v>
                </c:pt>
                <c:pt idx="8">
                  <c:v>211.5917602533067</c:v>
                </c:pt>
                <c:pt idx="9">
                  <c:v>44.08988824662426</c:v>
                </c:pt>
                <c:pt idx="10">
                  <c:v>59.8617569233355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5365080"/>
        <c:axId val="-2135360344"/>
      </c:scatterChart>
      <c:valAx>
        <c:axId val="-213536508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135360344"/>
        <c:crosses val="autoZero"/>
        <c:crossBetween val="midCat"/>
      </c:valAx>
      <c:valAx>
        <c:axId val="-2135360344"/>
        <c:scaling>
          <c:orientation val="minMax"/>
          <c:max val="8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1353650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_2.5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G_stress_2.5!$R$5</c:f>
              <c:strCache>
                <c:ptCount val="1"/>
                <c:pt idx="0">
                  <c:v>Normal</c:v>
                </c:pt>
              </c:strCache>
            </c:strRef>
          </c:tx>
          <c:xVal>
            <c:numRef>
              <c:f>G_stress_2.5!$Q$6:$Q$18</c:f>
              <c:numCache>
                <c:formatCode>0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3.000000000000004</c:v>
                </c:pt>
                <c:pt idx="8">
                  <c:v>6.000000000000004</c:v>
                </c:pt>
                <c:pt idx="9">
                  <c:v>9.000000000000003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G_stress_2.5!$R$6:$R$18</c:f>
              <c:numCache>
                <c:formatCode>0</c:formatCode>
                <c:ptCount val="13"/>
                <c:pt idx="0">
                  <c:v>57.77961633682183</c:v>
                </c:pt>
                <c:pt idx="1">
                  <c:v>-14.59636483429393</c:v>
                </c:pt>
                <c:pt idx="2">
                  <c:v>-124.0619738712838</c:v>
                </c:pt>
                <c:pt idx="3">
                  <c:v>240.8997700947338</c:v>
                </c:pt>
                <c:pt idx="4">
                  <c:v>-98.22413529813448</c:v>
                </c:pt>
                <c:pt idx="5">
                  <c:v>-111.1654063621284</c:v>
                </c:pt>
                <c:pt idx="6">
                  <c:v>-51.08859547227369</c:v>
                </c:pt>
                <c:pt idx="7">
                  <c:v>-176.7048046327797</c:v>
                </c:pt>
                <c:pt idx="8">
                  <c:v>-137.5329567043898</c:v>
                </c:pt>
                <c:pt idx="9">
                  <c:v>176.5520084444688</c:v>
                </c:pt>
                <c:pt idx="10">
                  <c:v>-42.76363846811742</c:v>
                </c:pt>
                <c:pt idx="11">
                  <c:v>73.26614711261504</c:v>
                </c:pt>
                <c:pt idx="12">
                  <c:v>34.54883211928472</c:v>
                </c:pt>
              </c:numCache>
            </c:numRef>
          </c:yVal>
          <c:smooth val="0"/>
        </c:ser>
        <c:ser>
          <c:idx val="4"/>
          <c:order val="1"/>
          <c:spPr>
            <a:ln>
              <a:solidFill>
                <a:schemeClr val="accent1"/>
              </a:solidFill>
              <a:prstDash val="sysDash"/>
            </a:ln>
          </c:spPr>
          <c:marker>
            <c:spPr>
              <a:solidFill>
                <a:schemeClr val="accent1"/>
              </a:solidFill>
            </c:spPr>
          </c:marker>
          <c:xVal>
            <c:numRef>
              <c:f>G_stress_2.5!$Q$35:$Q$45</c:f>
              <c:numCache>
                <c:formatCode>0</c:formatCode>
                <c:ptCount val="11"/>
                <c:pt idx="0">
                  <c:v>-16.0</c:v>
                </c:pt>
                <c:pt idx="1">
                  <c:v>-12.0</c:v>
                </c:pt>
                <c:pt idx="2">
                  <c:v>-9.0</c:v>
                </c:pt>
                <c:pt idx="3">
                  <c:v>-6.0</c:v>
                </c:pt>
                <c:pt idx="4">
                  <c:v>-3.0</c:v>
                </c:pt>
                <c:pt idx="5">
                  <c:v>0.0</c:v>
                </c:pt>
                <c:pt idx="6">
                  <c:v>3.0</c:v>
                </c:pt>
                <c:pt idx="7">
                  <c:v>6.0</c:v>
                </c:pt>
                <c:pt idx="8">
                  <c:v>9.0</c:v>
                </c:pt>
                <c:pt idx="9">
                  <c:v>12.0</c:v>
                </c:pt>
                <c:pt idx="10">
                  <c:v>16.0</c:v>
                </c:pt>
              </c:numCache>
            </c:numRef>
          </c:xVal>
          <c:yVal>
            <c:numRef>
              <c:f>G_stress_2.5!$R$35:$R$45</c:f>
              <c:numCache>
                <c:formatCode>0</c:formatCode>
                <c:ptCount val="11"/>
                <c:pt idx="0">
                  <c:v>7.187164534959972</c:v>
                </c:pt>
                <c:pt idx="1">
                  <c:v>52.40491668385694</c:v>
                </c:pt>
                <c:pt idx="2">
                  <c:v>528.6239653801774</c:v>
                </c:pt>
                <c:pt idx="3">
                  <c:v>228.9655749842474</c:v>
                </c:pt>
                <c:pt idx="4">
                  <c:v>71.2198910218609</c:v>
                </c:pt>
                <c:pt idx="5">
                  <c:v>74.8773859902591</c:v>
                </c:pt>
                <c:pt idx="6">
                  <c:v>113.2805516364299</c:v>
                </c:pt>
                <c:pt idx="7">
                  <c:v>61.79357412726382</c:v>
                </c:pt>
                <c:pt idx="8">
                  <c:v>495.5797503836853</c:v>
                </c:pt>
                <c:pt idx="9">
                  <c:v>13.67117755656403</c:v>
                </c:pt>
                <c:pt idx="10">
                  <c:v>33.38236070575989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5330792"/>
        <c:axId val="-2135326056"/>
      </c:scatterChart>
      <c:valAx>
        <c:axId val="-213533079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135326056"/>
        <c:crosses val="autoZero"/>
        <c:crossBetween val="midCat"/>
      </c:valAx>
      <c:valAx>
        <c:axId val="-2135326056"/>
        <c:scaling>
          <c:orientation val="minMax"/>
          <c:max val="800.0"/>
          <c:min val="-8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1353307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G_stress_Xray!$R$5</c:f>
              <c:strCache>
                <c:ptCount val="1"/>
                <c:pt idx="0">
                  <c:v>Normal</c:v>
                </c:pt>
              </c:strCache>
            </c:strRef>
          </c:tx>
          <c:xVal>
            <c:numRef>
              <c:f>G_stress_Xray!$Q$7:$Q$41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G_stress_Xray!$R$7:$R$41</c:f>
              <c:numCache>
                <c:formatCode>0</c:formatCode>
                <c:ptCount val="35"/>
                <c:pt idx="0">
                  <c:v>163.2836531194367</c:v>
                </c:pt>
                <c:pt idx="1">
                  <c:v>129.3570699440951</c:v>
                </c:pt>
                <c:pt idx="2">
                  <c:v>182.6920115386879</c:v>
                </c:pt>
                <c:pt idx="3">
                  <c:v>127.0574158961159</c:v>
                </c:pt>
                <c:pt idx="4">
                  <c:v>114.5638357918771</c:v>
                </c:pt>
                <c:pt idx="5">
                  <c:v>105.0514500041397</c:v>
                </c:pt>
                <c:pt idx="6">
                  <c:v>248.0521828483049</c:v>
                </c:pt>
                <c:pt idx="7">
                  <c:v>272.4573815627568</c:v>
                </c:pt>
                <c:pt idx="8">
                  <c:v>217.8673948406602</c:v>
                </c:pt>
                <c:pt idx="9">
                  <c:v>127.7663698590518</c:v>
                </c:pt>
                <c:pt idx="10">
                  <c:v>241.5430314863297</c:v>
                </c:pt>
                <c:pt idx="11">
                  <c:v>162.0659461462618</c:v>
                </c:pt>
                <c:pt idx="12">
                  <c:v>101.7544878718399</c:v>
                </c:pt>
                <c:pt idx="13">
                  <c:v>53.20216349184594</c:v>
                </c:pt>
                <c:pt idx="14">
                  <c:v>300.489212306442</c:v>
                </c:pt>
                <c:pt idx="15">
                  <c:v>157.5768806233013</c:v>
                </c:pt>
                <c:pt idx="16">
                  <c:v>52.70965018861877</c:v>
                </c:pt>
                <c:pt idx="17">
                  <c:v>221.1626918862937</c:v>
                </c:pt>
                <c:pt idx="18">
                  <c:v>111.6871720362139</c:v>
                </c:pt>
                <c:pt idx="19">
                  <c:v>288.3489207752651</c:v>
                </c:pt>
                <c:pt idx="20">
                  <c:v>215.8635376220563</c:v>
                </c:pt>
                <c:pt idx="21">
                  <c:v>237.7205830847522</c:v>
                </c:pt>
                <c:pt idx="22">
                  <c:v>266.648739914797</c:v>
                </c:pt>
                <c:pt idx="23">
                  <c:v>417.3089794155235</c:v>
                </c:pt>
                <c:pt idx="24">
                  <c:v>371.8933114927189</c:v>
                </c:pt>
                <c:pt idx="25">
                  <c:v>302.9403808810915</c:v>
                </c:pt>
                <c:pt idx="26">
                  <c:v>285.3525224893038</c:v>
                </c:pt>
                <c:pt idx="27">
                  <c:v>145.0459220546034</c:v>
                </c:pt>
                <c:pt idx="28">
                  <c:v>42.37061648812997</c:v>
                </c:pt>
                <c:pt idx="29">
                  <c:v>134.0564866614288</c:v>
                </c:pt>
                <c:pt idx="30">
                  <c:v>176.7224299665177</c:v>
                </c:pt>
                <c:pt idx="31">
                  <c:v>146.135035166842</c:v>
                </c:pt>
                <c:pt idx="32">
                  <c:v>232.9157823695417</c:v>
                </c:pt>
                <c:pt idx="33">
                  <c:v>207.8006766755098</c:v>
                </c:pt>
                <c:pt idx="34">
                  <c:v>108.4193636210466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G_stress_Xray!$T$5</c:f>
              <c:strCache>
                <c:ptCount val="1"/>
                <c:pt idx="0">
                  <c:v>Transverse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G_stress_Xray!$U$7:$U$47</c:f>
                <c:numCache>
                  <c:formatCode>General</c:formatCode>
                  <c:ptCount val="41"/>
                  <c:pt idx="0">
                    <c:v>86.66375974255635</c:v>
                  </c:pt>
                  <c:pt idx="1">
                    <c:v>84.33590933693898</c:v>
                  </c:pt>
                  <c:pt idx="2">
                    <c:v>69.12060467668721</c:v>
                  </c:pt>
                  <c:pt idx="3">
                    <c:v>81.77387560563837</c:v>
                  </c:pt>
                  <c:pt idx="4">
                    <c:v>75.98500067352924</c:v>
                  </c:pt>
                  <c:pt idx="5">
                    <c:v>72.6192071553309</c:v>
                  </c:pt>
                  <c:pt idx="6">
                    <c:v>71.4046542137693</c:v>
                  </c:pt>
                  <c:pt idx="7">
                    <c:v>91.06883574851051</c:v>
                  </c:pt>
                  <c:pt idx="8">
                    <c:v>99.7140304110741</c:v>
                  </c:pt>
                  <c:pt idx="9">
                    <c:v>140.3277486576234</c:v>
                  </c:pt>
                  <c:pt idx="10">
                    <c:v>237.8715912764038</c:v>
                  </c:pt>
                  <c:pt idx="11">
                    <c:v>190.7277357093732</c:v>
                  </c:pt>
                  <c:pt idx="12">
                    <c:v>208.2205437173901</c:v>
                  </c:pt>
                  <c:pt idx="13">
                    <c:v>168.9234073131256</c:v>
                  </c:pt>
                  <c:pt idx="14">
                    <c:v>166.8553477778767</c:v>
                  </c:pt>
                  <c:pt idx="15">
                    <c:v>213.3895685501324</c:v>
                  </c:pt>
                  <c:pt idx="16">
                    <c:v>168.0823517214857</c:v>
                  </c:pt>
                  <c:pt idx="17">
                    <c:v>156.9082711224253</c:v>
                  </c:pt>
                  <c:pt idx="18">
                    <c:v>177.3387178757197</c:v>
                  </c:pt>
                  <c:pt idx="19">
                    <c:v>132.9027171454191</c:v>
                  </c:pt>
                  <c:pt idx="20">
                    <c:v>135.6046028001498</c:v>
                  </c:pt>
                  <c:pt idx="21">
                    <c:v>119.0721722541791</c:v>
                  </c:pt>
                  <c:pt idx="22">
                    <c:v>159.6631937939658</c:v>
                  </c:pt>
                  <c:pt idx="23">
                    <c:v>126.1278105074366</c:v>
                  </c:pt>
                  <c:pt idx="24">
                    <c:v>140.7152663583376</c:v>
                  </c:pt>
                  <c:pt idx="25">
                    <c:v>149.8908085826167</c:v>
                  </c:pt>
                  <c:pt idx="26">
                    <c:v>134.8955252316092</c:v>
                  </c:pt>
                  <c:pt idx="27">
                    <c:v>84.06796011925641</c:v>
                  </c:pt>
                  <c:pt idx="28">
                    <c:v>73.52810100933377</c:v>
                  </c:pt>
                  <c:pt idx="29">
                    <c:v>79.93061791860725</c:v>
                  </c:pt>
                  <c:pt idx="30">
                    <c:v>66.58208696243669</c:v>
                  </c:pt>
                  <c:pt idx="31">
                    <c:v>92.54130498078</c:v>
                  </c:pt>
                  <c:pt idx="32">
                    <c:v>85.01315635251851</c:v>
                  </c:pt>
                  <c:pt idx="33">
                    <c:v>74.25661009270121</c:v>
                  </c:pt>
                  <c:pt idx="34">
                    <c:v>85.0618055590207</c:v>
                  </c:pt>
                </c:numCache>
              </c:numRef>
            </c:plus>
            <c:minus>
              <c:numRef>
                <c:f>G_stress_Xray!$U$7:$U$47</c:f>
                <c:numCache>
                  <c:formatCode>General</c:formatCode>
                  <c:ptCount val="41"/>
                  <c:pt idx="0">
                    <c:v>86.66375974255635</c:v>
                  </c:pt>
                  <c:pt idx="1">
                    <c:v>84.33590933693898</c:v>
                  </c:pt>
                  <c:pt idx="2">
                    <c:v>69.12060467668721</c:v>
                  </c:pt>
                  <c:pt idx="3">
                    <c:v>81.77387560563837</c:v>
                  </c:pt>
                  <c:pt idx="4">
                    <c:v>75.98500067352924</c:v>
                  </c:pt>
                  <c:pt idx="5">
                    <c:v>72.6192071553309</c:v>
                  </c:pt>
                  <c:pt idx="6">
                    <c:v>71.4046542137693</c:v>
                  </c:pt>
                  <c:pt idx="7">
                    <c:v>91.06883574851051</c:v>
                  </c:pt>
                  <c:pt idx="8">
                    <c:v>99.7140304110741</c:v>
                  </c:pt>
                  <c:pt idx="9">
                    <c:v>140.3277486576234</c:v>
                  </c:pt>
                  <c:pt idx="10">
                    <c:v>237.8715912764038</c:v>
                  </c:pt>
                  <c:pt idx="11">
                    <c:v>190.7277357093732</c:v>
                  </c:pt>
                  <c:pt idx="12">
                    <c:v>208.2205437173901</c:v>
                  </c:pt>
                  <c:pt idx="13">
                    <c:v>168.9234073131256</c:v>
                  </c:pt>
                  <c:pt idx="14">
                    <c:v>166.8553477778767</c:v>
                  </c:pt>
                  <c:pt idx="15">
                    <c:v>213.3895685501324</c:v>
                  </c:pt>
                  <c:pt idx="16">
                    <c:v>168.0823517214857</c:v>
                  </c:pt>
                  <c:pt idx="17">
                    <c:v>156.9082711224253</c:v>
                  </c:pt>
                  <c:pt idx="18">
                    <c:v>177.3387178757197</c:v>
                  </c:pt>
                  <c:pt idx="19">
                    <c:v>132.9027171454191</c:v>
                  </c:pt>
                  <c:pt idx="20">
                    <c:v>135.6046028001498</c:v>
                  </c:pt>
                  <c:pt idx="21">
                    <c:v>119.0721722541791</c:v>
                  </c:pt>
                  <c:pt idx="22">
                    <c:v>159.6631937939658</c:v>
                  </c:pt>
                  <c:pt idx="23">
                    <c:v>126.1278105074366</c:v>
                  </c:pt>
                  <c:pt idx="24">
                    <c:v>140.7152663583376</c:v>
                  </c:pt>
                  <c:pt idx="25">
                    <c:v>149.8908085826167</c:v>
                  </c:pt>
                  <c:pt idx="26">
                    <c:v>134.8955252316092</c:v>
                  </c:pt>
                  <c:pt idx="27">
                    <c:v>84.06796011925641</c:v>
                  </c:pt>
                  <c:pt idx="28">
                    <c:v>73.52810100933377</c:v>
                  </c:pt>
                  <c:pt idx="29">
                    <c:v>79.93061791860725</c:v>
                  </c:pt>
                  <c:pt idx="30">
                    <c:v>66.58208696243669</c:v>
                  </c:pt>
                  <c:pt idx="31">
                    <c:v>92.54130498078</c:v>
                  </c:pt>
                  <c:pt idx="32">
                    <c:v>85.01315635251851</c:v>
                  </c:pt>
                  <c:pt idx="33">
                    <c:v>74.25661009270121</c:v>
                  </c:pt>
                  <c:pt idx="34">
                    <c:v>85.0618055590207</c:v>
                  </c:pt>
                </c:numCache>
              </c:numRef>
            </c:minus>
          </c:errBars>
          <c:xVal>
            <c:numRef>
              <c:f>G_stress_Xray!$Q$7:$Q$41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G_stress_Xray!$T$7:$T$41</c:f>
              <c:numCache>
                <c:formatCode>0</c:formatCode>
                <c:ptCount val="35"/>
                <c:pt idx="0">
                  <c:v>-120.0225411861509</c:v>
                </c:pt>
                <c:pt idx="1">
                  <c:v>-40.08619892700355</c:v>
                </c:pt>
                <c:pt idx="2">
                  <c:v>5.22356118285122</c:v>
                </c:pt>
                <c:pt idx="3">
                  <c:v>30.37028845661307</c:v>
                </c:pt>
                <c:pt idx="4">
                  <c:v>-19.85745412265911</c:v>
                </c:pt>
                <c:pt idx="5">
                  <c:v>-89.08497684797748</c:v>
                </c:pt>
                <c:pt idx="6">
                  <c:v>-45.32932845635823</c:v>
                </c:pt>
                <c:pt idx="7">
                  <c:v>-126.5433163291697</c:v>
                </c:pt>
                <c:pt idx="8">
                  <c:v>-178.0841546373782</c:v>
                </c:pt>
                <c:pt idx="9">
                  <c:v>-56.25829351642873</c:v>
                </c:pt>
                <c:pt idx="10">
                  <c:v>399.5122753114933</c:v>
                </c:pt>
                <c:pt idx="11">
                  <c:v>343.3089909351021</c:v>
                </c:pt>
                <c:pt idx="12">
                  <c:v>151.6593051580178</c:v>
                </c:pt>
                <c:pt idx="13">
                  <c:v>-2.985405520260298</c:v>
                </c:pt>
                <c:pt idx="14">
                  <c:v>285.6478831051217</c:v>
                </c:pt>
                <c:pt idx="15">
                  <c:v>107.4262574656359</c:v>
                </c:pt>
                <c:pt idx="16">
                  <c:v>194.2900030494558</c:v>
                </c:pt>
                <c:pt idx="17">
                  <c:v>311.880183698814</c:v>
                </c:pt>
                <c:pt idx="18">
                  <c:v>68.15809791519905</c:v>
                </c:pt>
                <c:pt idx="19">
                  <c:v>296.6207569121807</c:v>
                </c:pt>
                <c:pt idx="20">
                  <c:v>125.0867047569242</c:v>
                </c:pt>
                <c:pt idx="21">
                  <c:v>200.2048291575682</c:v>
                </c:pt>
                <c:pt idx="22">
                  <c:v>173.0272747585054</c:v>
                </c:pt>
                <c:pt idx="23">
                  <c:v>336.6578145324342</c:v>
                </c:pt>
                <c:pt idx="24">
                  <c:v>249.0320583717588</c:v>
                </c:pt>
                <c:pt idx="25">
                  <c:v>67.71826177566207</c:v>
                </c:pt>
                <c:pt idx="26">
                  <c:v>-372.5077352059942</c:v>
                </c:pt>
                <c:pt idx="27">
                  <c:v>-232.4321397792081</c:v>
                </c:pt>
                <c:pt idx="28">
                  <c:v>-209.3446565628055</c:v>
                </c:pt>
                <c:pt idx="29">
                  <c:v>-32.52144172894195</c:v>
                </c:pt>
                <c:pt idx="30">
                  <c:v>70.80844299425063</c:v>
                </c:pt>
                <c:pt idx="31">
                  <c:v>-37.63183252517874</c:v>
                </c:pt>
                <c:pt idx="32">
                  <c:v>29.97835420221725</c:v>
                </c:pt>
                <c:pt idx="33">
                  <c:v>10.88016559935757</c:v>
                </c:pt>
                <c:pt idx="34">
                  <c:v>-147.6829593729073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G_stress_Xray!$V$5</c:f>
              <c:strCache>
                <c:ptCount val="1"/>
                <c:pt idx="0">
                  <c:v>Longitudinal</c:v>
                </c:pt>
              </c:strCache>
            </c:strRef>
          </c:tx>
          <c:xVal>
            <c:numRef>
              <c:f>G_stress_Xray!$Q$7:$Q$41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G_stress_Xray!$V$7:$V$41</c:f>
              <c:numCache>
                <c:formatCode>0</c:formatCode>
                <c:ptCount val="35"/>
                <c:pt idx="0">
                  <c:v>-2.056096441461441</c:v>
                </c:pt>
                <c:pt idx="1">
                  <c:v>208.56037411059</c:v>
                </c:pt>
                <c:pt idx="2">
                  <c:v>296.3929219470949</c:v>
                </c:pt>
                <c:pt idx="3">
                  <c:v>358.9781734126693</c:v>
                </c:pt>
                <c:pt idx="4">
                  <c:v>426.8041285895435</c:v>
                </c:pt>
                <c:pt idx="5">
                  <c:v>561.1350654413837</c:v>
                </c:pt>
                <c:pt idx="6">
                  <c:v>642.9891829683318</c:v>
                </c:pt>
                <c:pt idx="7">
                  <c:v>400.9819210081782</c:v>
                </c:pt>
                <c:pt idx="8">
                  <c:v>-199.9611454728454</c:v>
                </c:pt>
                <c:pt idx="9">
                  <c:v>-75.19927793608001</c:v>
                </c:pt>
                <c:pt idx="10">
                  <c:v>-77.43946243566836</c:v>
                </c:pt>
                <c:pt idx="11">
                  <c:v>-164.2380776779569</c:v>
                </c:pt>
                <c:pt idx="12">
                  <c:v>-182.4219897799222</c:v>
                </c:pt>
                <c:pt idx="13">
                  <c:v>-375.614301828914</c:v>
                </c:pt>
                <c:pt idx="14">
                  <c:v>-110.5392387015517</c:v>
                </c:pt>
                <c:pt idx="15">
                  <c:v>-261.999112519332</c:v>
                </c:pt>
                <c:pt idx="16">
                  <c:v>-453.6276068294597</c:v>
                </c:pt>
                <c:pt idx="17">
                  <c:v>-90.8433209622978</c:v>
                </c:pt>
                <c:pt idx="18">
                  <c:v>-304.4479636202921</c:v>
                </c:pt>
                <c:pt idx="19">
                  <c:v>-7.529302677223121</c:v>
                </c:pt>
                <c:pt idx="20">
                  <c:v>-178.2474255771126</c:v>
                </c:pt>
                <c:pt idx="21">
                  <c:v>-79.07724292036413</c:v>
                </c:pt>
                <c:pt idx="22">
                  <c:v>-1.520667071187358</c:v>
                </c:pt>
                <c:pt idx="23">
                  <c:v>158.188653517123</c:v>
                </c:pt>
                <c:pt idx="24">
                  <c:v>178.8510023907226</c:v>
                </c:pt>
                <c:pt idx="25">
                  <c:v>-64.22132355732691</c:v>
                </c:pt>
                <c:pt idx="26">
                  <c:v>-249.3302123783217</c:v>
                </c:pt>
                <c:pt idx="27">
                  <c:v>225.9690443389021</c:v>
                </c:pt>
                <c:pt idx="28">
                  <c:v>440.6935223520673</c:v>
                </c:pt>
                <c:pt idx="29">
                  <c:v>560.652919757242</c:v>
                </c:pt>
                <c:pt idx="30">
                  <c:v>566.3655432643687</c:v>
                </c:pt>
                <c:pt idx="31">
                  <c:v>345.722501329348</c:v>
                </c:pt>
                <c:pt idx="32">
                  <c:v>375.5767435411519</c:v>
                </c:pt>
                <c:pt idx="33">
                  <c:v>276.946902061704</c:v>
                </c:pt>
                <c:pt idx="34">
                  <c:v>-45.97901475291593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5272408"/>
        <c:axId val="-2135269448"/>
      </c:scatterChart>
      <c:valAx>
        <c:axId val="-213527240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135269448"/>
        <c:crosses val="autoZero"/>
        <c:crossBetween val="midCat"/>
      </c:valAx>
      <c:valAx>
        <c:axId val="-2135269448"/>
        <c:scaling>
          <c:orientation val="minMax"/>
          <c:min val="-8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1352724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- inc FB</a:t>
            </a:r>
          </a:p>
        </c:rich>
      </c:tx>
      <c:layout>
        <c:manualLayout>
          <c:xMode val="edge"/>
          <c:yMode val="edge"/>
          <c:x val="0.116672690788846"/>
          <c:y val="0.0459503398636686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G_stress_Xray!$Q$7:$Q$41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G_stress_Xray!$R$7:$R$41</c:f>
              <c:numCache>
                <c:formatCode>0</c:formatCode>
                <c:ptCount val="35"/>
                <c:pt idx="0">
                  <c:v>163.2836531194367</c:v>
                </c:pt>
                <c:pt idx="1">
                  <c:v>129.3570699440951</c:v>
                </c:pt>
                <c:pt idx="2">
                  <c:v>182.6920115386879</c:v>
                </c:pt>
                <c:pt idx="3">
                  <c:v>127.0574158961159</c:v>
                </c:pt>
                <c:pt idx="4">
                  <c:v>114.5638357918771</c:v>
                </c:pt>
                <c:pt idx="5">
                  <c:v>105.0514500041397</c:v>
                </c:pt>
                <c:pt idx="6">
                  <c:v>248.0521828483049</c:v>
                </c:pt>
                <c:pt idx="7">
                  <c:v>272.4573815627568</c:v>
                </c:pt>
                <c:pt idx="8">
                  <c:v>217.8673948406602</c:v>
                </c:pt>
                <c:pt idx="9">
                  <c:v>127.7663698590518</c:v>
                </c:pt>
                <c:pt idx="10">
                  <c:v>241.5430314863297</c:v>
                </c:pt>
                <c:pt idx="11">
                  <c:v>162.0659461462618</c:v>
                </c:pt>
                <c:pt idx="12">
                  <c:v>101.7544878718399</c:v>
                </c:pt>
                <c:pt idx="13">
                  <c:v>53.20216349184594</c:v>
                </c:pt>
                <c:pt idx="14">
                  <c:v>300.489212306442</c:v>
                </c:pt>
                <c:pt idx="15">
                  <c:v>157.5768806233013</c:v>
                </c:pt>
                <c:pt idx="16">
                  <c:v>52.70965018861877</c:v>
                </c:pt>
                <c:pt idx="17">
                  <c:v>221.1626918862937</c:v>
                </c:pt>
                <c:pt idx="18">
                  <c:v>111.6871720362139</c:v>
                </c:pt>
                <c:pt idx="19">
                  <c:v>288.3489207752651</c:v>
                </c:pt>
                <c:pt idx="20">
                  <c:v>215.8635376220563</c:v>
                </c:pt>
                <c:pt idx="21">
                  <c:v>237.7205830847522</c:v>
                </c:pt>
                <c:pt idx="22">
                  <c:v>266.648739914797</c:v>
                </c:pt>
                <c:pt idx="23">
                  <c:v>417.3089794155235</c:v>
                </c:pt>
                <c:pt idx="24">
                  <c:v>371.8933114927189</c:v>
                </c:pt>
                <c:pt idx="25">
                  <c:v>302.9403808810915</c:v>
                </c:pt>
                <c:pt idx="26">
                  <c:v>285.3525224893038</c:v>
                </c:pt>
                <c:pt idx="27">
                  <c:v>145.0459220546034</c:v>
                </c:pt>
                <c:pt idx="28">
                  <c:v>42.37061648812997</c:v>
                </c:pt>
                <c:pt idx="29">
                  <c:v>134.0564866614288</c:v>
                </c:pt>
                <c:pt idx="30">
                  <c:v>176.7224299665177</c:v>
                </c:pt>
                <c:pt idx="31">
                  <c:v>146.135035166842</c:v>
                </c:pt>
                <c:pt idx="32">
                  <c:v>232.9157823695417</c:v>
                </c:pt>
                <c:pt idx="33">
                  <c:v>207.8006766755098</c:v>
                </c:pt>
                <c:pt idx="34">
                  <c:v>108.4193636210466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G_stress_Xray!$Q$7:$Q$41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G_stress_Xray!$T$7:$T$41</c:f>
              <c:numCache>
                <c:formatCode>0</c:formatCode>
                <c:ptCount val="35"/>
                <c:pt idx="0">
                  <c:v>-120.0225411861509</c:v>
                </c:pt>
                <c:pt idx="1">
                  <c:v>-40.08619892700355</c:v>
                </c:pt>
                <c:pt idx="2">
                  <c:v>5.22356118285122</c:v>
                </c:pt>
                <c:pt idx="3">
                  <c:v>30.37028845661307</c:v>
                </c:pt>
                <c:pt idx="4">
                  <c:v>-19.85745412265911</c:v>
                </c:pt>
                <c:pt idx="5">
                  <c:v>-89.08497684797748</c:v>
                </c:pt>
                <c:pt idx="6">
                  <c:v>-45.32932845635823</c:v>
                </c:pt>
                <c:pt idx="7">
                  <c:v>-126.5433163291697</c:v>
                </c:pt>
                <c:pt idx="8">
                  <c:v>-178.0841546373782</c:v>
                </c:pt>
                <c:pt idx="9">
                  <c:v>-56.25829351642873</c:v>
                </c:pt>
                <c:pt idx="10">
                  <c:v>399.5122753114933</c:v>
                </c:pt>
                <c:pt idx="11">
                  <c:v>343.3089909351021</c:v>
                </c:pt>
                <c:pt idx="12">
                  <c:v>151.6593051580178</c:v>
                </c:pt>
                <c:pt idx="13">
                  <c:v>-2.985405520260298</c:v>
                </c:pt>
                <c:pt idx="14">
                  <c:v>285.6478831051217</c:v>
                </c:pt>
                <c:pt idx="15">
                  <c:v>107.4262574656359</c:v>
                </c:pt>
                <c:pt idx="16">
                  <c:v>194.2900030494558</c:v>
                </c:pt>
                <c:pt idx="17">
                  <c:v>311.880183698814</c:v>
                </c:pt>
                <c:pt idx="18">
                  <c:v>68.15809791519905</c:v>
                </c:pt>
                <c:pt idx="19">
                  <c:v>296.6207569121807</c:v>
                </c:pt>
                <c:pt idx="20">
                  <c:v>125.0867047569242</c:v>
                </c:pt>
                <c:pt idx="21">
                  <c:v>200.2048291575682</c:v>
                </c:pt>
                <c:pt idx="22">
                  <c:v>173.0272747585054</c:v>
                </c:pt>
                <c:pt idx="23">
                  <c:v>336.6578145324342</c:v>
                </c:pt>
                <c:pt idx="24">
                  <c:v>249.0320583717588</c:v>
                </c:pt>
                <c:pt idx="25">
                  <c:v>67.71826177566207</c:v>
                </c:pt>
                <c:pt idx="26">
                  <c:v>-372.5077352059942</c:v>
                </c:pt>
                <c:pt idx="27">
                  <c:v>-232.4321397792081</c:v>
                </c:pt>
                <c:pt idx="28">
                  <c:v>-209.3446565628055</c:v>
                </c:pt>
                <c:pt idx="29">
                  <c:v>-32.52144172894195</c:v>
                </c:pt>
                <c:pt idx="30">
                  <c:v>70.80844299425063</c:v>
                </c:pt>
                <c:pt idx="31">
                  <c:v>-37.63183252517874</c:v>
                </c:pt>
                <c:pt idx="32">
                  <c:v>29.97835420221725</c:v>
                </c:pt>
                <c:pt idx="33">
                  <c:v>10.88016559935757</c:v>
                </c:pt>
                <c:pt idx="34">
                  <c:v>-147.6829593729073</c:v>
                </c:pt>
              </c:numCache>
            </c:numRef>
          </c:yVal>
          <c:smooth val="0"/>
        </c:ser>
        <c:ser>
          <c:idx val="2"/>
          <c:order val="2"/>
          <c:spPr>
            <a:ln w="25400">
              <a:noFill/>
            </a:ln>
          </c:spPr>
          <c:xVal>
            <c:numRef>
              <c:f>G_stress_Xray!$Q$7:$Q$41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G_stress_Xray!$V$7:$V$41</c:f>
              <c:numCache>
                <c:formatCode>0</c:formatCode>
                <c:ptCount val="35"/>
                <c:pt idx="0">
                  <c:v>-2.056096441461441</c:v>
                </c:pt>
                <c:pt idx="1">
                  <c:v>208.56037411059</c:v>
                </c:pt>
                <c:pt idx="2">
                  <c:v>296.3929219470949</c:v>
                </c:pt>
                <c:pt idx="3">
                  <c:v>358.9781734126693</c:v>
                </c:pt>
                <c:pt idx="4">
                  <c:v>426.8041285895435</c:v>
                </c:pt>
                <c:pt idx="5">
                  <c:v>561.1350654413837</c:v>
                </c:pt>
                <c:pt idx="6">
                  <c:v>642.9891829683318</c:v>
                </c:pt>
                <c:pt idx="7">
                  <c:v>400.9819210081782</c:v>
                </c:pt>
                <c:pt idx="8">
                  <c:v>-199.9611454728454</c:v>
                </c:pt>
                <c:pt idx="9">
                  <c:v>-75.19927793608001</c:v>
                </c:pt>
                <c:pt idx="10">
                  <c:v>-77.43946243566836</c:v>
                </c:pt>
                <c:pt idx="11">
                  <c:v>-164.2380776779569</c:v>
                </c:pt>
                <c:pt idx="12">
                  <c:v>-182.4219897799222</c:v>
                </c:pt>
                <c:pt idx="13">
                  <c:v>-375.614301828914</c:v>
                </c:pt>
                <c:pt idx="14">
                  <c:v>-110.5392387015517</c:v>
                </c:pt>
                <c:pt idx="15">
                  <c:v>-261.999112519332</c:v>
                </c:pt>
                <c:pt idx="16">
                  <c:v>-453.6276068294597</c:v>
                </c:pt>
                <c:pt idx="17">
                  <c:v>-90.8433209622978</c:v>
                </c:pt>
                <c:pt idx="18">
                  <c:v>-304.4479636202921</c:v>
                </c:pt>
                <c:pt idx="19">
                  <c:v>-7.529302677223121</c:v>
                </c:pt>
                <c:pt idx="20">
                  <c:v>-178.2474255771126</c:v>
                </c:pt>
                <c:pt idx="21">
                  <c:v>-79.07724292036413</c:v>
                </c:pt>
                <c:pt idx="22">
                  <c:v>-1.520667071187358</c:v>
                </c:pt>
                <c:pt idx="23">
                  <c:v>158.188653517123</c:v>
                </c:pt>
                <c:pt idx="24">
                  <c:v>178.8510023907226</c:v>
                </c:pt>
                <c:pt idx="25">
                  <c:v>-64.22132355732691</c:v>
                </c:pt>
                <c:pt idx="26">
                  <c:v>-249.3302123783217</c:v>
                </c:pt>
                <c:pt idx="27">
                  <c:v>225.9690443389021</c:v>
                </c:pt>
                <c:pt idx="28">
                  <c:v>440.6935223520673</c:v>
                </c:pt>
                <c:pt idx="29">
                  <c:v>560.652919757242</c:v>
                </c:pt>
                <c:pt idx="30">
                  <c:v>566.3655432643687</c:v>
                </c:pt>
                <c:pt idx="31">
                  <c:v>345.722501329348</c:v>
                </c:pt>
                <c:pt idx="32">
                  <c:v>375.5767435411519</c:v>
                </c:pt>
                <c:pt idx="33">
                  <c:v>276.946902061704</c:v>
                </c:pt>
                <c:pt idx="34">
                  <c:v>-45.97901475291593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5231592"/>
        <c:axId val="-2135228664"/>
      </c:scatterChart>
      <c:valAx>
        <c:axId val="-213523159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135228664"/>
        <c:crosses val="autoZero"/>
        <c:crossBetween val="midCat"/>
      </c:valAx>
      <c:valAx>
        <c:axId val="-2135228664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1352315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Strain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G_stress_Xray!$Q$7:$Q$41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G_stress_Xray!$G$7:$G$41</c:f>
              <c:numCache>
                <c:formatCode>0</c:formatCode>
                <c:ptCount val="35"/>
                <c:pt idx="0">
                  <c:v>897.5712347962186</c:v>
                </c:pt>
                <c:pt idx="1">
                  <c:v>373.5650040576859</c:v>
                </c:pt>
                <c:pt idx="2">
                  <c:v>446.5427102831954</c:v>
                </c:pt>
                <c:pt idx="3">
                  <c:v>81.99930260325811</c:v>
                </c:pt>
                <c:pt idx="4">
                  <c:v>2.812577005224757</c:v>
                </c:pt>
                <c:pt idx="5">
                  <c:v>-123.2844309182457</c:v>
                </c:pt>
                <c:pt idx="6">
                  <c:v>366.8519253861464</c:v>
                </c:pt>
                <c:pt idx="7">
                  <c:v>889.1571466028836</c:v>
                </c:pt>
                <c:pt idx="8">
                  <c:v>1471.454903961467</c:v>
                </c:pt>
                <c:pt idx="9">
                  <c:v>748.0658630261555</c:v>
                </c:pt>
                <c:pt idx="10">
                  <c:v>688.012017641358</c:v>
                </c:pt>
                <c:pt idx="11">
                  <c:v>508.7549565193684</c:v>
                </c:pt>
                <c:pt idx="12">
                  <c:v>501.6729071180597</c:v>
                </c:pt>
                <c:pt idx="13">
                  <c:v>723.6821888618851</c:v>
                </c:pt>
                <c:pt idx="14">
                  <c:v>1142.994508515647</c:v>
                </c:pt>
                <c:pt idx="15">
                  <c:v>912.987636537892</c:v>
                </c:pt>
                <c:pt idx="16">
                  <c:v>569.6553602137268</c:v>
                </c:pt>
                <c:pt idx="17">
                  <c:v>723.965319636678</c:v>
                </c:pt>
                <c:pt idx="18">
                  <c:v>808.4015201529089</c:v>
                </c:pt>
                <c:pt idx="19">
                  <c:v>942.7423344976225</c:v>
                </c:pt>
                <c:pt idx="20">
                  <c:v>1048.856997507768</c:v>
                </c:pt>
                <c:pt idx="21">
                  <c:v>926.3857224469775</c:v>
                </c:pt>
                <c:pt idx="22">
                  <c:v>993.7585898288543</c:v>
                </c:pt>
                <c:pt idx="23">
                  <c:v>1267.054401643852</c:v>
                </c:pt>
                <c:pt idx="24">
                  <c:v>1145.845702178291</c:v>
                </c:pt>
                <c:pt idx="25">
                  <c:v>1372.551082636171</c:v>
                </c:pt>
                <c:pt idx="26">
                  <c:v>2088.487035513238</c:v>
                </c:pt>
                <c:pt idx="27">
                  <c:v>667.5254035358593</c:v>
                </c:pt>
                <c:pt idx="28">
                  <c:v>-101.8502996948334</c:v>
                </c:pt>
                <c:pt idx="29">
                  <c:v>-62.81966902952371</c:v>
                </c:pt>
                <c:pt idx="30">
                  <c:v>-7.664937208617233</c:v>
                </c:pt>
                <c:pt idx="31">
                  <c:v>272.13476318943</c:v>
                </c:pt>
                <c:pt idx="32">
                  <c:v>542.5470681881744</c:v>
                </c:pt>
                <c:pt idx="33">
                  <c:v>578.2231715018752</c:v>
                </c:pt>
                <c:pt idx="34">
                  <c:v>739.2941653467141</c:v>
                </c:pt>
              </c:numCache>
            </c:numRef>
          </c:yVal>
          <c:smooth val="0"/>
        </c:ser>
        <c:ser>
          <c:idx val="1"/>
          <c:order val="1"/>
          <c:errBars>
            <c:errDir val="y"/>
            <c:errBarType val="both"/>
            <c:errValType val="cust"/>
            <c:noEndCap val="0"/>
            <c:plus>
              <c:numRef>
                <c:f>G_stress_Xray!$J$7:$J$47</c:f>
                <c:numCache>
                  <c:formatCode>General</c:formatCode>
                  <c:ptCount val="41"/>
                  <c:pt idx="0">
                    <c:v>145.5688478341299</c:v>
                  </c:pt>
                  <c:pt idx="1">
                    <c:v>138.7541390637039</c:v>
                  </c:pt>
                  <c:pt idx="2">
                    <c:v>120.4009925398622</c:v>
                  </c:pt>
                  <c:pt idx="3">
                    <c:v>146.9301731503416</c:v>
                  </c:pt>
                  <c:pt idx="4">
                    <c:v>153.2299376617902</c:v>
                  </c:pt>
                  <c:pt idx="5">
                    <c:v>131.2478797658966</c:v>
                  </c:pt>
                  <c:pt idx="6">
                    <c:v>133.346861764745</c:v>
                  </c:pt>
                  <c:pt idx="7">
                    <c:v>152.9698904070854</c:v>
                  </c:pt>
                  <c:pt idx="8">
                    <c:v>188.9130721250505</c:v>
                  </c:pt>
                  <c:pt idx="9">
                    <c:v>258.8789736876206</c:v>
                  </c:pt>
                  <c:pt idx="10">
                    <c:v>262.0167103043602</c:v>
                  </c:pt>
                  <c:pt idx="11">
                    <c:v>315.2831200497576</c:v>
                  </c:pt>
                  <c:pt idx="12">
                    <c:v>413.4842734792144</c:v>
                  </c:pt>
                  <c:pt idx="13">
                    <c:v>252.3660065929338</c:v>
                  </c:pt>
                  <c:pt idx="14">
                    <c:v>280.8803657100952</c:v>
                  </c:pt>
                  <c:pt idx="15">
                    <c:v>221.7134309716298</c:v>
                  </c:pt>
                  <c:pt idx="16">
                    <c:v>333.8581327703807</c:v>
                  </c:pt>
                  <c:pt idx="17">
                    <c:v>230.3527697528671</c:v>
                  </c:pt>
                  <c:pt idx="18">
                    <c:v>408.4431685125509</c:v>
                  </c:pt>
                  <c:pt idx="19">
                    <c:v>298.6035549162528</c:v>
                  </c:pt>
                  <c:pt idx="20">
                    <c:v>249.8199180743273</c:v>
                  </c:pt>
                  <c:pt idx="21">
                    <c:v>198.3352998278876</c:v>
                  </c:pt>
                  <c:pt idx="22">
                    <c:v>294.6209213652553</c:v>
                  </c:pt>
                  <c:pt idx="23">
                    <c:v>192.7366550599751</c:v>
                  </c:pt>
                  <c:pt idx="24">
                    <c:v>227.4568580638701</c:v>
                  </c:pt>
                  <c:pt idx="25">
                    <c:v>282.7684675941616</c:v>
                  </c:pt>
                  <c:pt idx="26">
                    <c:v>156.5521307547965</c:v>
                  </c:pt>
                  <c:pt idx="27">
                    <c:v>105.0950290624746</c:v>
                  </c:pt>
                  <c:pt idx="28">
                    <c:v>117.9686634816405</c:v>
                  </c:pt>
                  <c:pt idx="29">
                    <c:v>129.286120107781</c:v>
                  </c:pt>
                  <c:pt idx="30">
                    <c:v>132.6269717515278</c:v>
                  </c:pt>
                  <c:pt idx="31">
                    <c:v>173.3677606978886</c:v>
                  </c:pt>
                  <c:pt idx="32">
                    <c:v>168.8882012171985</c:v>
                  </c:pt>
                  <c:pt idx="33">
                    <c:v>137.5195876212453</c:v>
                  </c:pt>
                  <c:pt idx="34">
                    <c:v>139.713377642156</c:v>
                  </c:pt>
                </c:numCache>
              </c:numRef>
            </c:plus>
            <c:minus>
              <c:numRef>
                <c:f>G_stress_Xray!$J$7:$J$47</c:f>
                <c:numCache>
                  <c:formatCode>General</c:formatCode>
                  <c:ptCount val="41"/>
                  <c:pt idx="0">
                    <c:v>145.5688478341299</c:v>
                  </c:pt>
                  <c:pt idx="1">
                    <c:v>138.7541390637039</c:v>
                  </c:pt>
                  <c:pt idx="2">
                    <c:v>120.4009925398622</c:v>
                  </c:pt>
                  <c:pt idx="3">
                    <c:v>146.9301731503416</c:v>
                  </c:pt>
                  <c:pt idx="4">
                    <c:v>153.2299376617902</c:v>
                  </c:pt>
                  <c:pt idx="5">
                    <c:v>131.2478797658966</c:v>
                  </c:pt>
                  <c:pt idx="6">
                    <c:v>133.346861764745</c:v>
                  </c:pt>
                  <c:pt idx="7">
                    <c:v>152.9698904070854</c:v>
                  </c:pt>
                  <c:pt idx="8">
                    <c:v>188.9130721250505</c:v>
                  </c:pt>
                  <c:pt idx="9">
                    <c:v>258.8789736876206</c:v>
                  </c:pt>
                  <c:pt idx="10">
                    <c:v>262.0167103043602</c:v>
                  </c:pt>
                  <c:pt idx="11">
                    <c:v>315.2831200497576</c:v>
                  </c:pt>
                  <c:pt idx="12">
                    <c:v>413.4842734792144</c:v>
                  </c:pt>
                  <c:pt idx="13">
                    <c:v>252.3660065929338</c:v>
                  </c:pt>
                  <c:pt idx="14">
                    <c:v>280.8803657100952</c:v>
                  </c:pt>
                  <c:pt idx="15">
                    <c:v>221.7134309716298</c:v>
                  </c:pt>
                  <c:pt idx="16">
                    <c:v>333.8581327703807</c:v>
                  </c:pt>
                  <c:pt idx="17">
                    <c:v>230.3527697528671</c:v>
                  </c:pt>
                  <c:pt idx="18">
                    <c:v>408.4431685125509</c:v>
                  </c:pt>
                  <c:pt idx="19">
                    <c:v>298.6035549162528</c:v>
                  </c:pt>
                  <c:pt idx="20">
                    <c:v>249.8199180743273</c:v>
                  </c:pt>
                  <c:pt idx="21">
                    <c:v>198.3352998278876</c:v>
                  </c:pt>
                  <c:pt idx="22">
                    <c:v>294.6209213652553</c:v>
                  </c:pt>
                  <c:pt idx="23">
                    <c:v>192.7366550599751</c:v>
                  </c:pt>
                  <c:pt idx="24">
                    <c:v>227.4568580638701</c:v>
                  </c:pt>
                  <c:pt idx="25">
                    <c:v>282.7684675941616</c:v>
                  </c:pt>
                  <c:pt idx="26">
                    <c:v>156.5521307547965</c:v>
                  </c:pt>
                  <c:pt idx="27">
                    <c:v>105.0950290624746</c:v>
                  </c:pt>
                  <c:pt idx="28">
                    <c:v>117.9686634816405</c:v>
                  </c:pt>
                  <c:pt idx="29">
                    <c:v>129.286120107781</c:v>
                  </c:pt>
                  <c:pt idx="30">
                    <c:v>132.6269717515278</c:v>
                  </c:pt>
                  <c:pt idx="31">
                    <c:v>173.3677606978886</c:v>
                  </c:pt>
                  <c:pt idx="32">
                    <c:v>168.8882012171985</c:v>
                  </c:pt>
                  <c:pt idx="33">
                    <c:v>137.5195876212453</c:v>
                  </c:pt>
                  <c:pt idx="34">
                    <c:v>139.713377642156</c:v>
                  </c:pt>
                </c:numCache>
              </c:numRef>
            </c:minus>
          </c:errBars>
          <c:xVal>
            <c:numRef>
              <c:f>G_stress_Xray!$Q$7:$Q$41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G_stress_Xray!$I$7:$I$41</c:f>
              <c:numCache>
                <c:formatCode>0</c:formatCode>
                <c:ptCount val="35"/>
                <c:pt idx="0">
                  <c:v>-750.755713890836</c:v>
                </c:pt>
                <c:pt idx="1">
                  <c:v>-612.2867421014334</c:v>
                </c:pt>
                <c:pt idx="2">
                  <c:v>-586.0010008780361</c:v>
                </c:pt>
                <c:pt idx="3">
                  <c:v>-480.5439843174854</c:v>
                </c:pt>
                <c:pt idx="4">
                  <c:v>-779.2749279520767</c:v>
                </c:pt>
                <c:pt idx="5">
                  <c:v>-1252.805459876018</c:v>
                </c:pt>
                <c:pt idx="6">
                  <c:v>-1340.095049477348</c:v>
                </c:pt>
                <c:pt idx="7">
                  <c:v>-1432.30145931378</c:v>
                </c:pt>
                <c:pt idx="8">
                  <c:v>-832.2632020925741</c:v>
                </c:pt>
                <c:pt idx="9">
                  <c:v>-322.6230875220947</c:v>
                </c:pt>
                <c:pt idx="10">
                  <c:v>1607.105799896855</c:v>
                </c:pt>
                <c:pt idx="11">
                  <c:v>1563.259944381713</c:v>
                </c:pt>
                <c:pt idx="12">
                  <c:v>792.0282076921858</c:v>
                </c:pt>
                <c:pt idx="13">
                  <c:v>396.7726964278125</c:v>
                </c:pt>
                <c:pt idx="14">
                  <c:v>1056.644956798875</c:v>
                </c:pt>
                <c:pt idx="15">
                  <c:v>621.2021927114749</c:v>
                </c:pt>
                <c:pt idx="16">
                  <c:v>1393.395595040415</c:v>
                </c:pt>
                <c:pt idx="17">
                  <c:v>1251.776181091341</c:v>
                </c:pt>
                <c:pt idx="18">
                  <c:v>555.1414525397316</c:v>
                </c:pt>
                <c:pt idx="19">
                  <c:v>990.8693811124043</c:v>
                </c:pt>
                <c:pt idx="20">
                  <c:v>520.7008790197268</c:v>
                </c:pt>
                <c:pt idx="21">
                  <c:v>708.1122450524523</c:v>
                </c:pt>
                <c:pt idx="22">
                  <c:v>449.0518834649757</c:v>
                </c:pt>
                <c:pt idx="23">
                  <c:v>797.8112605058785</c:v>
                </c:pt>
                <c:pt idx="24">
                  <c:v>431.016593110887</c:v>
                </c:pt>
                <c:pt idx="25">
                  <c:v>3.986026022763592</c:v>
                </c:pt>
                <c:pt idx="26">
                  <c:v>-1739.063554713951</c:v>
                </c:pt>
                <c:pt idx="27">
                  <c:v>-1528.710592588134</c:v>
                </c:pt>
                <c:pt idx="28">
                  <c:v>-1566.375524718458</c:v>
                </c:pt>
                <c:pt idx="29">
                  <c:v>-1032.000343300772</c:v>
                </c:pt>
                <c:pt idx="30">
                  <c:v>-623.891770501807</c:v>
                </c:pt>
                <c:pt idx="31">
                  <c:v>-797.0542852005087</c:v>
                </c:pt>
                <c:pt idx="32">
                  <c:v>-638.1797866035317</c:v>
                </c:pt>
                <c:pt idx="33">
                  <c:v>-567.4961656684651</c:v>
                </c:pt>
                <c:pt idx="34">
                  <c:v>-750.755713890836</c:v>
                </c:pt>
              </c:numCache>
            </c:numRef>
          </c:yVal>
          <c:smooth val="0"/>
        </c:ser>
        <c:ser>
          <c:idx val="2"/>
          <c:order val="2"/>
          <c:xVal>
            <c:numRef>
              <c:f>G_stress_Xray!$Q$7:$Q$41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G_stress_Xray!$K$7:$K$41</c:f>
              <c:numCache>
                <c:formatCode>0</c:formatCode>
                <c:ptCount val="35"/>
                <c:pt idx="0">
                  <c:v>-64.40548992173393</c:v>
                </c:pt>
                <c:pt idx="1">
                  <c:v>834.3842282991104</c:v>
                </c:pt>
                <c:pt idx="2">
                  <c:v>1108.075279932109</c:v>
                </c:pt>
                <c:pt idx="3">
                  <c:v>1431.356437245024</c:v>
                </c:pt>
                <c:pt idx="4">
                  <c:v>1819.483371464375</c:v>
                </c:pt>
                <c:pt idx="5">
                  <c:v>2530.292967989356</c:v>
                </c:pt>
                <c:pt idx="6">
                  <c:v>2664.667198811758</c:v>
                </c:pt>
                <c:pt idx="7">
                  <c:v>1636.936285194427</c:v>
                </c:pt>
                <c:pt idx="8">
                  <c:v>-959.5475124080197</c:v>
                </c:pt>
                <c:pt idx="9">
                  <c:v>-432.8251786909748</c:v>
                </c:pt>
                <c:pt idx="10">
                  <c:v>-1167.886128813904</c:v>
                </c:pt>
                <c:pt idx="11">
                  <c:v>-1389.741182094267</c:v>
                </c:pt>
                <c:pt idx="12">
                  <c:v>-1151.717508310375</c:v>
                </c:pt>
                <c:pt idx="13">
                  <c:v>-1771.249973004354</c:v>
                </c:pt>
                <c:pt idx="14">
                  <c:v>-1248.443751894498</c:v>
                </c:pt>
                <c:pt idx="15">
                  <c:v>-1528.181778110157</c:v>
                </c:pt>
                <c:pt idx="16">
                  <c:v>-2376.306862436912</c:v>
                </c:pt>
                <c:pt idx="17">
                  <c:v>-1091.3423914824</c:v>
                </c:pt>
                <c:pt idx="18">
                  <c:v>-1612.748360030399</c:v>
                </c:pt>
                <c:pt idx="19">
                  <c:v>-778.7309655895816</c:v>
                </c:pt>
                <c:pt idx="20">
                  <c:v>-1244.15224292376</c:v>
                </c:pt>
                <c:pt idx="21">
                  <c:v>-916.8016288555174</c:v>
                </c:pt>
                <c:pt idx="22">
                  <c:v>-566.4997780896</c:v>
                </c:pt>
                <c:pt idx="23">
                  <c:v>-240.5547672195691</c:v>
                </c:pt>
                <c:pt idx="24">
                  <c:v>22.69044922122207</c:v>
                </c:pt>
                <c:pt idx="25">
                  <c:v>-763.6624704600814</c:v>
                </c:pt>
                <c:pt idx="26">
                  <c:v>-1022.394330989311</c:v>
                </c:pt>
                <c:pt idx="27">
                  <c:v>1138.35084228087</c:v>
                </c:pt>
                <c:pt idx="28">
                  <c:v>2215.664788968075</c:v>
                </c:pt>
                <c:pt idx="29">
                  <c:v>2419.195941709753</c:v>
                </c:pt>
                <c:pt idx="30">
                  <c:v>2259.349540160698</c:v>
                </c:pt>
                <c:pt idx="31">
                  <c:v>1433.370929953101</c:v>
                </c:pt>
                <c:pt idx="32">
                  <c:v>1372.574478641179</c:v>
                </c:pt>
                <c:pt idx="33">
                  <c:v>980.5284828397326</c:v>
                </c:pt>
                <c:pt idx="34">
                  <c:v>-159.0236724654315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5656616"/>
        <c:axId val="-2135653688"/>
      </c:scatterChart>
      <c:valAx>
        <c:axId val="-213565661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135653688"/>
        <c:crosses val="autoZero"/>
        <c:crossBetween val="midCat"/>
      </c:valAx>
      <c:valAx>
        <c:axId val="-2135653688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1356566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G_stress_Xray!$T$52</c:f>
              <c:strCache>
                <c:ptCount val="1"/>
                <c:pt idx="0">
                  <c:v>X-ray tran</c:v>
                </c:pt>
              </c:strCache>
            </c:strRef>
          </c:tx>
          <c:spPr>
            <a:ln>
              <a:solidFill>
                <a:schemeClr val="accent2"/>
              </a:solidFill>
              <a:prstDash val="sysDash"/>
            </a:ln>
          </c:spPr>
          <c:marker>
            <c:symbol val="circle"/>
            <c:size val="7"/>
            <c:spPr>
              <a:solidFill>
                <a:schemeClr val="accent2"/>
              </a:solidFill>
            </c:spPr>
          </c:marker>
          <c:xVal>
            <c:numRef>
              <c:f>G_stress_Xray!$S$54:$S$62</c:f>
              <c:numCache>
                <c:formatCode>General</c:formatCode>
                <c:ptCount val="9"/>
                <c:pt idx="0">
                  <c:v>-25.0</c:v>
                </c:pt>
                <c:pt idx="1">
                  <c:v>-15.0</c:v>
                </c:pt>
                <c:pt idx="2">
                  <c:v>-12.0</c:v>
                </c:pt>
                <c:pt idx="3">
                  <c:v>-10.0</c:v>
                </c:pt>
                <c:pt idx="4">
                  <c:v>-5.0</c:v>
                </c:pt>
                <c:pt idx="5">
                  <c:v>0.0</c:v>
                </c:pt>
                <c:pt idx="6">
                  <c:v>12.0</c:v>
                </c:pt>
                <c:pt idx="7">
                  <c:v>15.0</c:v>
                </c:pt>
                <c:pt idx="8">
                  <c:v>25.0</c:v>
                </c:pt>
              </c:numCache>
            </c:numRef>
          </c:xVal>
          <c:yVal>
            <c:numRef>
              <c:f>G_stress_Xray!$T$54:$T$62</c:f>
              <c:numCache>
                <c:formatCode>General</c:formatCode>
                <c:ptCount val="9"/>
                <c:pt idx="0">
                  <c:v>-65.0</c:v>
                </c:pt>
                <c:pt idx="1">
                  <c:v>-32.0</c:v>
                </c:pt>
                <c:pt idx="2">
                  <c:v>-264.0</c:v>
                </c:pt>
                <c:pt idx="3">
                  <c:v>-171.0</c:v>
                </c:pt>
                <c:pt idx="4">
                  <c:v>574.0</c:v>
                </c:pt>
                <c:pt idx="5">
                  <c:v>434.0</c:v>
                </c:pt>
                <c:pt idx="6">
                  <c:v>-227.0</c:v>
                </c:pt>
                <c:pt idx="7">
                  <c:v>-24.0</c:v>
                </c:pt>
                <c:pt idx="8">
                  <c:v>-84.0</c:v>
                </c:pt>
              </c:numCache>
            </c:numRef>
          </c:yVal>
          <c:smooth val="0"/>
        </c:ser>
        <c:ser>
          <c:idx val="1"/>
          <c:order val="1"/>
          <c:errBars>
            <c:errDir val="y"/>
            <c:errBarType val="both"/>
            <c:errValType val="cust"/>
            <c:noEndCap val="0"/>
            <c:plus>
              <c:numRef>
                <c:f>G_stress_Xray!$U$7:$U$47</c:f>
                <c:numCache>
                  <c:formatCode>General</c:formatCode>
                  <c:ptCount val="41"/>
                  <c:pt idx="0">
                    <c:v>86.66375974255635</c:v>
                  </c:pt>
                  <c:pt idx="1">
                    <c:v>84.33590933693898</c:v>
                  </c:pt>
                  <c:pt idx="2">
                    <c:v>69.12060467668721</c:v>
                  </c:pt>
                  <c:pt idx="3">
                    <c:v>81.77387560563837</c:v>
                  </c:pt>
                  <c:pt idx="4">
                    <c:v>75.98500067352924</c:v>
                  </c:pt>
                  <c:pt idx="5">
                    <c:v>72.6192071553309</c:v>
                  </c:pt>
                  <c:pt idx="6">
                    <c:v>71.4046542137693</c:v>
                  </c:pt>
                  <c:pt idx="7">
                    <c:v>91.06883574851051</c:v>
                  </c:pt>
                  <c:pt idx="8">
                    <c:v>99.7140304110741</c:v>
                  </c:pt>
                  <c:pt idx="9">
                    <c:v>140.3277486576234</c:v>
                  </c:pt>
                  <c:pt idx="10">
                    <c:v>237.8715912764038</c:v>
                  </c:pt>
                  <c:pt idx="11">
                    <c:v>190.7277357093732</c:v>
                  </c:pt>
                  <c:pt idx="12">
                    <c:v>208.2205437173901</c:v>
                  </c:pt>
                  <c:pt idx="13">
                    <c:v>168.9234073131256</c:v>
                  </c:pt>
                  <c:pt idx="14">
                    <c:v>166.8553477778767</c:v>
                  </c:pt>
                  <c:pt idx="15">
                    <c:v>213.3895685501324</c:v>
                  </c:pt>
                  <c:pt idx="16">
                    <c:v>168.0823517214857</c:v>
                  </c:pt>
                  <c:pt idx="17">
                    <c:v>156.9082711224253</c:v>
                  </c:pt>
                  <c:pt idx="18">
                    <c:v>177.3387178757197</c:v>
                  </c:pt>
                  <c:pt idx="19">
                    <c:v>132.9027171454191</c:v>
                  </c:pt>
                  <c:pt idx="20">
                    <c:v>135.6046028001498</c:v>
                  </c:pt>
                  <c:pt idx="21">
                    <c:v>119.0721722541791</c:v>
                  </c:pt>
                  <c:pt idx="22">
                    <c:v>159.6631937939658</c:v>
                  </c:pt>
                  <c:pt idx="23">
                    <c:v>126.1278105074366</c:v>
                  </c:pt>
                  <c:pt idx="24">
                    <c:v>140.7152663583376</c:v>
                  </c:pt>
                  <c:pt idx="25">
                    <c:v>149.8908085826167</c:v>
                  </c:pt>
                  <c:pt idx="26">
                    <c:v>134.8955252316092</c:v>
                  </c:pt>
                  <c:pt idx="27">
                    <c:v>84.06796011925641</c:v>
                  </c:pt>
                  <c:pt idx="28">
                    <c:v>73.52810100933377</c:v>
                  </c:pt>
                  <c:pt idx="29">
                    <c:v>79.93061791860725</c:v>
                  </c:pt>
                  <c:pt idx="30">
                    <c:v>66.58208696243669</c:v>
                  </c:pt>
                  <c:pt idx="31">
                    <c:v>92.54130498078</c:v>
                  </c:pt>
                  <c:pt idx="32">
                    <c:v>85.01315635251851</c:v>
                  </c:pt>
                  <c:pt idx="33">
                    <c:v>74.25661009270121</c:v>
                  </c:pt>
                  <c:pt idx="34">
                    <c:v>85.0618055590207</c:v>
                  </c:pt>
                </c:numCache>
              </c:numRef>
            </c:plus>
            <c:minus>
              <c:numRef>
                <c:f>G_stress_Xray!$U$7:$U$47</c:f>
                <c:numCache>
                  <c:formatCode>General</c:formatCode>
                  <c:ptCount val="41"/>
                  <c:pt idx="0">
                    <c:v>86.66375974255635</c:v>
                  </c:pt>
                  <c:pt idx="1">
                    <c:v>84.33590933693898</c:v>
                  </c:pt>
                  <c:pt idx="2">
                    <c:v>69.12060467668721</c:v>
                  </c:pt>
                  <c:pt idx="3">
                    <c:v>81.77387560563837</c:v>
                  </c:pt>
                  <c:pt idx="4">
                    <c:v>75.98500067352924</c:v>
                  </c:pt>
                  <c:pt idx="5">
                    <c:v>72.6192071553309</c:v>
                  </c:pt>
                  <c:pt idx="6">
                    <c:v>71.4046542137693</c:v>
                  </c:pt>
                  <c:pt idx="7">
                    <c:v>91.06883574851051</c:v>
                  </c:pt>
                  <c:pt idx="8">
                    <c:v>99.7140304110741</c:v>
                  </c:pt>
                  <c:pt idx="9">
                    <c:v>140.3277486576234</c:v>
                  </c:pt>
                  <c:pt idx="10">
                    <c:v>237.8715912764038</c:v>
                  </c:pt>
                  <c:pt idx="11">
                    <c:v>190.7277357093732</c:v>
                  </c:pt>
                  <c:pt idx="12">
                    <c:v>208.2205437173901</c:v>
                  </c:pt>
                  <c:pt idx="13">
                    <c:v>168.9234073131256</c:v>
                  </c:pt>
                  <c:pt idx="14">
                    <c:v>166.8553477778767</c:v>
                  </c:pt>
                  <c:pt idx="15">
                    <c:v>213.3895685501324</c:v>
                  </c:pt>
                  <c:pt idx="16">
                    <c:v>168.0823517214857</c:v>
                  </c:pt>
                  <c:pt idx="17">
                    <c:v>156.9082711224253</c:v>
                  </c:pt>
                  <c:pt idx="18">
                    <c:v>177.3387178757197</c:v>
                  </c:pt>
                  <c:pt idx="19">
                    <c:v>132.9027171454191</c:v>
                  </c:pt>
                  <c:pt idx="20">
                    <c:v>135.6046028001498</c:v>
                  </c:pt>
                  <c:pt idx="21">
                    <c:v>119.0721722541791</c:v>
                  </c:pt>
                  <c:pt idx="22">
                    <c:v>159.6631937939658</c:v>
                  </c:pt>
                  <c:pt idx="23">
                    <c:v>126.1278105074366</c:v>
                  </c:pt>
                  <c:pt idx="24">
                    <c:v>140.7152663583376</c:v>
                  </c:pt>
                  <c:pt idx="25">
                    <c:v>149.8908085826167</c:v>
                  </c:pt>
                  <c:pt idx="26">
                    <c:v>134.8955252316092</c:v>
                  </c:pt>
                  <c:pt idx="27">
                    <c:v>84.06796011925641</c:v>
                  </c:pt>
                  <c:pt idx="28">
                    <c:v>73.52810100933377</c:v>
                  </c:pt>
                  <c:pt idx="29">
                    <c:v>79.93061791860725</c:v>
                  </c:pt>
                  <c:pt idx="30">
                    <c:v>66.58208696243669</c:v>
                  </c:pt>
                  <c:pt idx="31">
                    <c:v>92.54130498078</c:v>
                  </c:pt>
                  <c:pt idx="32">
                    <c:v>85.01315635251851</c:v>
                  </c:pt>
                  <c:pt idx="33">
                    <c:v>74.25661009270121</c:v>
                  </c:pt>
                  <c:pt idx="34">
                    <c:v>85.0618055590207</c:v>
                  </c:pt>
                </c:numCache>
              </c:numRef>
            </c:minus>
          </c:errBars>
          <c:xVal>
            <c:numRef>
              <c:f>G_stress_Xray!$Q$7:$Q$41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G_stress_Xray!$T$7:$T$41</c:f>
              <c:numCache>
                <c:formatCode>0</c:formatCode>
                <c:ptCount val="35"/>
                <c:pt idx="0">
                  <c:v>-120.0225411861509</c:v>
                </c:pt>
                <c:pt idx="1">
                  <c:v>-40.08619892700355</c:v>
                </c:pt>
                <c:pt idx="2">
                  <c:v>5.22356118285122</c:v>
                </c:pt>
                <c:pt idx="3">
                  <c:v>30.37028845661307</c:v>
                </c:pt>
                <c:pt idx="4">
                  <c:v>-19.85745412265911</c:v>
                </c:pt>
                <c:pt idx="5">
                  <c:v>-89.08497684797748</c:v>
                </c:pt>
                <c:pt idx="6">
                  <c:v>-45.32932845635823</c:v>
                </c:pt>
                <c:pt idx="7">
                  <c:v>-126.5433163291697</c:v>
                </c:pt>
                <c:pt idx="8">
                  <c:v>-178.0841546373782</c:v>
                </c:pt>
                <c:pt idx="9">
                  <c:v>-56.25829351642873</c:v>
                </c:pt>
                <c:pt idx="10">
                  <c:v>399.5122753114933</c:v>
                </c:pt>
                <c:pt idx="11">
                  <c:v>343.3089909351021</c:v>
                </c:pt>
                <c:pt idx="12">
                  <c:v>151.6593051580178</c:v>
                </c:pt>
                <c:pt idx="13">
                  <c:v>-2.985405520260298</c:v>
                </c:pt>
                <c:pt idx="14">
                  <c:v>285.6478831051217</c:v>
                </c:pt>
                <c:pt idx="15">
                  <c:v>107.4262574656359</c:v>
                </c:pt>
                <c:pt idx="16">
                  <c:v>194.2900030494558</c:v>
                </c:pt>
                <c:pt idx="17">
                  <c:v>311.880183698814</c:v>
                </c:pt>
                <c:pt idx="18">
                  <c:v>68.15809791519905</c:v>
                </c:pt>
                <c:pt idx="19">
                  <c:v>296.6207569121807</c:v>
                </c:pt>
                <c:pt idx="20">
                  <c:v>125.0867047569242</c:v>
                </c:pt>
                <c:pt idx="21">
                  <c:v>200.2048291575682</c:v>
                </c:pt>
                <c:pt idx="22">
                  <c:v>173.0272747585054</c:v>
                </c:pt>
                <c:pt idx="23">
                  <c:v>336.6578145324342</c:v>
                </c:pt>
                <c:pt idx="24">
                  <c:v>249.0320583717588</c:v>
                </c:pt>
                <c:pt idx="25">
                  <c:v>67.71826177566207</c:v>
                </c:pt>
                <c:pt idx="26">
                  <c:v>-372.5077352059942</c:v>
                </c:pt>
                <c:pt idx="27">
                  <c:v>-232.4321397792081</c:v>
                </c:pt>
                <c:pt idx="28">
                  <c:v>-209.3446565628055</c:v>
                </c:pt>
                <c:pt idx="29">
                  <c:v>-32.52144172894195</c:v>
                </c:pt>
                <c:pt idx="30">
                  <c:v>70.80844299425063</c:v>
                </c:pt>
                <c:pt idx="31">
                  <c:v>-37.63183252517874</c:v>
                </c:pt>
                <c:pt idx="32">
                  <c:v>29.97835420221725</c:v>
                </c:pt>
                <c:pt idx="33">
                  <c:v>10.88016559935757</c:v>
                </c:pt>
                <c:pt idx="34">
                  <c:v>-147.6829593729073</c:v>
                </c:pt>
              </c:numCache>
            </c:numRef>
          </c:yVal>
          <c:smooth val="0"/>
        </c:ser>
        <c:ser>
          <c:idx val="2"/>
          <c:order val="2"/>
          <c:xVal>
            <c:numRef>
              <c:f>G_stress_Xray!$Q$7:$Q$41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G_stress_Xray!$V$7:$V$41</c:f>
              <c:numCache>
                <c:formatCode>0</c:formatCode>
                <c:ptCount val="35"/>
                <c:pt idx="0">
                  <c:v>-2.056096441461441</c:v>
                </c:pt>
                <c:pt idx="1">
                  <c:v>208.56037411059</c:v>
                </c:pt>
                <c:pt idx="2">
                  <c:v>296.3929219470949</c:v>
                </c:pt>
                <c:pt idx="3">
                  <c:v>358.9781734126693</c:v>
                </c:pt>
                <c:pt idx="4">
                  <c:v>426.8041285895435</c:v>
                </c:pt>
                <c:pt idx="5">
                  <c:v>561.1350654413837</c:v>
                </c:pt>
                <c:pt idx="6">
                  <c:v>642.9891829683318</c:v>
                </c:pt>
                <c:pt idx="7">
                  <c:v>400.9819210081782</c:v>
                </c:pt>
                <c:pt idx="8">
                  <c:v>-199.9611454728454</c:v>
                </c:pt>
                <c:pt idx="9">
                  <c:v>-75.19927793608001</c:v>
                </c:pt>
                <c:pt idx="10">
                  <c:v>-77.43946243566836</c:v>
                </c:pt>
                <c:pt idx="11">
                  <c:v>-164.2380776779569</c:v>
                </c:pt>
                <c:pt idx="12">
                  <c:v>-182.4219897799222</c:v>
                </c:pt>
                <c:pt idx="13">
                  <c:v>-375.614301828914</c:v>
                </c:pt>
                <c:pt idx="14">
                  <c:v>-110.5392387015517</c:v>
                </c:pt>
                <c:pt idx="15">
                  <c:v>-261.999112519332</c:v>
                </c:pt>
                <c:pt idx="16">
                  <c:v>-453.6276068294597</c:v>
                </c:pt>
                <c:pt idx="17">
                  <c:v>-90.8433209622978</c:v>
                </c:pt>
                <c:pt idx="18">
                  <c:v>-304.4479636202921</c:v>
                </c:pt>
                <c:pt idx="19">
                  <c:v>-7.529302677223121</c:v>
                </c:pt>
                <c:pt idx="20">
                  <c:v>-178.2474255771126</c:v>
                </c:pt>
                <c:pt idx="21">
                  <c:v>-79.07724292036413</c:v>
                </c:pt>
                <c:pt idx="22">
                  <c:v>-1.520667071187358</c:v>
                </c:pt>
                <c:pt idx="23">
                  <c:v>158.188653517123</c:v>
                </c:pt>
                <c:pt idx="24">
                  <c:v>178.8510023907226</c:v>
                </c:pt>
                <c:pt idx="25">
                  <c:v>-64.22132355732691</c:v>
                </c:pt>
                <c:pt idx="26">
                  <c:v>-249.3302123783217</c:v>
                </c:pt>
                <c:pt idx="27">
                  <c:v>225.9690443389021</c:v>
                </c:pt>
                <c:pt idx="28">
                  <c:v>440.6935223520673</c:v>
                </c:pt>
                <c:pt idx="29">
                  <c:v>560.652919757242</c:v>
                </c:pt>
                <c:pt idx="30">
                  <c:v>566.3655432643687</c:v>
                </c:pt>
                <c:pt idx="31">
                  <c:v>345.722501329348</c:v>
                </c:pt>
                <c:pt idx="32">
                  <c:v>375.5767435411519</c:v>
                </c:pt>
                <c:pt idx="33">
                  <c:v>276.946902061704</c:v>
                </c:pt>
                <c:pt idx="34">
                  <c:v>-45.97901475291593</c:v>
                </c:pt>
              </c:numCache>
            </c:numRef>
          </c:yVal>
          <c:smooth val="0"/>
        </c:ser>
        <c:ser>
          <c:idx val="3"/>
          <c:order val="3"/>
          <c:spPr>
            <a:ln>
              <a:solidFill>
                <a:schemeClr val="accent3"/>
              </a:solidFill>
              <a:prstDash val="sysDash"/>
            </a:ln>
          </c:spPr>
          <c:marker>
            <c:symbol val="circle"/>
            <c:size val="7"/>
            <c:spPr>
              <a:ln>
                <a:solidFill>
                  <a:schemeClr val="accent3"/>
                </a:solidFill>
              </a:ln>
            </c:spPr>
          </c:marker>
          <c:xVal>
            <c:numRef>
              <c:f>G_stress_Xray!$S$54:$S$62</c:f>
              <c:numCache>
                <c:formatCode>General</c:formatCode>
                <c:ptCount val="9"/>
                <c:pt idx="0">
                  <c:v>-25.0</c:v>
                </c:pt>
                <c:pt idx="1">
                  <c:v>-15.0</c:v>
                </c:pt>
                <c:pt idx="2">
                  <c:v>-12.0</c:v>
                </c:pt>
                <c:pt idx="3">
                  <c:v>-10.0</c:v>
                </c:pt>
                <c:pt idx="4">
                  <c:v>-5.0</c:v>
                </c:pt>
                <c:pt idx="5">
                  <c:v>0.0</c:v>
                </c:pt>
                <c:pt idx="6">
                  <c:v>12.0</c:v>
                </c:pt>
                <c:pt idx="7">
                  <c:v>15.0</c:v>
                </c:pt>
                <c:pt idx="8">
                  <c:v>25.0</c:v>
                </c:pt>
              </c:numCache>
            </c:numRef>
          </c:xVal>
          <c:yVal>
            <c:numRef>
              <c:f>G_stress_Xray!$V$54:$V$62</c:f>
              <c:numCache>
                <c:formatCode>General</c:formatCode>
                <c:ptCount val="9"/>
                <c:pt idx="0">
                  <c:v>26.0</c:v>
                </c:pt>
                <c:pt idx="1">
                  <c:v>155.0</c:v>
                </c:pt>
                <c:pt idx="2">
                  <c:v>197.0</c:v>
                </c:pt>
                <c:pt idx="3">
                  <c:v>-322.0</c:v>
                </c:pt>
                <c:pt idx="4">
                  <c:v>-26.0</c:v>
                </c:pt>
                <c:pt idx="5">
                  <c:v>-70.0</c:v>
                </c:pt>
                <c:pt idx="6">
                  <c:v>350.0</c:v>
                </c:pt>
                <c:pt idx="7">
                  <c:v>135.0</c:v>
                </c:pt>
                <c:pt idx="8">
                  <c:v>-54.0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5609704"/>
        <c:axId val="-2135604872"/>
      </c:scatterChart>
      <c:valAx>
        <c:axId val="-2135609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5604872"/>
        <c:crosses val="autoZero"/>
        <c:crossBetween val="midCat"/>
      </c:valAx>
      <c:valAx>
        <c:axId val="-2135604872"/>
        <c:scaling>
          <c:orientation val="minMax"/>
          <c:min val="-8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56097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G_stress_Xray!$T$52</c:f>
              <c:strCache>
                <c:ptCount val="1"/>
                <c:pt idx="0">
                  <c:v>X-ray tran</c:v>
                </c:pt>
              </c:strCache>
            </c:strRef>
          </c:tx>
          <c:spPr>
            <a:ln>
              <a:solidFill>
                <a:schemeClr val="accent2"/>
              </a:solidFill>
              <a:prstDash val="sysDash"/>
            </a:ln>
          </c:spPr>
          <c:marker>
            <c:symbol val="circle"/>
            <c:size val="7"/>
            <c:spPr>
              <a:solidFill>
                <a:schemeClr val="accent2"/>
              </a:solidFill>
            </c:spPr>
          </c:marker>
          <c:xVal>
            <c:numRef>
              <c:f>G_stress_Xray!$S$54:$S$62</c:f>
              <c:numCache>
                <c:formatCode>General</c:formatCode>
                <c:ptCount val="9"/>
                <c:pt idx="0">
                  <c:v>-25.0</c:v>
                </c:pt>
                <c:pt idx="1">
                  <c:v>-15.0</c:v>
                </c:pt>
                <c:pt idx="2">
                  <c:v>-12.0</c:v>
                </c:pt>
                <c:pt idx="3">
                  <c:v>-10.0</c:v>
                </c:pt>
                <c:pt idx="4">
                  <c:v>-5.0</c:v>
                </c:pt>
                <c:pt idx="5">
                  <c:v>0.0</c:v>
                </c:pt>
                <c:pt idx="6">
                  <c:v>12.0</c:v>
                </c:pt>
                <c:pt idx="7">
                  <c:v>15.0</c:v>
                </c:pt>
                <c:pt idx="8">
                  <c:v>25.0</c:v>
                </c:pt>
              </c:numCache>
            </c:numRef>
          </c:xVal>
          <c:yVal>
            <c:numRef>
              <c:f>G_stress_Xray!$T$54:$T$62</c:f>
              <c:numCache>
                <c:formatCode>General</c:formatCode>
                <c:ptCount val="9"/>
                <c:pt idx="0">
                  <c:v>-65.0</c:v>
                </c:pt>
                <c:pt idx="1">
                  <c:v>-32.0</c:v>
                </c:pt>
                <c:pt idx="2">
                  <c:v>-264.0</c:v>
                </c:pt>
                <c:pt idx="3">
                  <c:v>-171.0</c:v>
                </c:pt>
                <c:pt idx="4">
                  <c:v>574.0</c:v>
                </c:pt>
                <c:pt idx="5">
                  <c:v>434.0</c:v>
                </c:pt>
                <c:pt idx="6">
                  <c:v>-227.0</c:v>
                </c:pt>
                <c:pt idx="7">
                  <c:v>-24.0</c:v>
                </c:pt>
                <c:pt idx="8">
                  <c:v>-84.0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G_stress_Xray!$U$7:$U$47</c:f>
                <c:numCache>
                  <c:formatCode>General</c:formatCode>
                  <c:ptCount val="41"/>
                  <c:pt idx="0">
                    <c:v>86.66375974255635</c:v>
                  </c:pt>
                  <c:pt idx="1">
                    <c:v>84.33590933693898</c:v>
                  </c:pt>
                  <c:pt idx="2">
                    <c:v>69.12060467668721</c:v>
                  </c:pt>
                  <c:pt idx="3">
                    <c:v>81.77387560563837</c:v>
                  </c:pt>
                  <c:pt idx="4">
                    <c:v>75.98500067352924</c:v>
                  </c:pt>
                  <c:pt idx="5">
                    <c:v>72.6192071553309</c:v>
                  </c:pt>
                  <c:pt idx="6">
                    <c:v>71.4046542137693</c:v>
                  </c:pt>
                  <c:pt idx="7">
                    <c:v>91.06883574851051</c:v>
                  </c:pt>
                  <c:pt idx="8">
                    <c:v>99.7140304110741</c:v>
                  </c:pt>
                  <c:pt idx="9">
                    <c:v>140.3277486576234</c:v>
                  </c:pt>
                  <c:pt idx="10">
                    <c:v>237.8715912764038</c:v>
                  </c:pt>
                  <c:pt idx="11">
                    <c:v>190.7277357093732</c:v>
                  </c:pt>
                  <c:pt idx="12">
                    <c:v>208.2205437173901</c:v>
                  </c:pt>
                  <c:pt idx="13">
                    <c:v>168.9234073131256</c:v>
                  </c:pt>
                  <c:pt idx="14">
                    <c:v>166.8553477778767</c:v>
                  </c:pt>
                  <c:pt idx="15">
                    <c:v>213.3895685501324</c:v>
                  </c:pt>
                  <c:pt idx="16">
                    <c:v>168.0823517214857</c:v>
                  </c:pt>
                  <c:pt idx="17">
                    <c:v>156.9082711224253</c:v>
                  </c:pt>
                  <c:pt idx="18">
                    <c:v>177.3387178757197</c:v>
                  </c:pt>
                  <c:pt idx="19">
                    <c:v>132.9027171454191</c:v>
                  </c:pt>
                  <c:pt idx="20">
                    <c:v>135.6046028001498</c:v>
                  </c:pt>
                  <c:pt idx="21">
                    <c:v>119.0721722541791</c:v>
                  </c:pt>
                  <c:pt idx="22">
                    <c:v>159.6631937939658</c:v>
                  </c:pt>
                  <c:pt idx="23">
                    <c:v>126.1278105074366</c:v>
                  </c:pt>
                  <c:pt idx="24">
                    <c:v>140.7152663583376</c:v>
                  </c:pt>
                  <c:pt idx="25">
                    <c:v>149.8908085826167</c:v>
                  </c:pt>
                  <c:pt idx="26">
                    <c:v>134.8955252316092</c:v>
                  </c:pt>
                  <c:pt idx="27">
                    <c:v>84.06796011925641</c:v>
                  </c:pt>
                  <c:pt idx="28">
                    <c:v>73.52810100933377</c:v>
                  </c:pt>
                  <c:pt idx="29">
                    <c:v>79.93061791860725</c:v>
                  </c:pt>
                  <c:pt idx="30">
                    <c:v>66.58208696243669</c:v>
                  </c:pt>
                  <c:pt idx="31">
                    <c:v>92.54130498078</c:v>
                  </c:pt>
                  <c:pt idx="32">
                    <c:v>85.01315635251851</c:v>
                  </c:pt>
                  <c:pt idx="33">
                    <c:v>74.25661009270121</c:v>
                  </c:pt>
                  <c:pt idx="34">
                    <c:v>85.0618055590207</c:v>
                  </c:pt>
                </c:numCache>
              </c:numRef>
            </c:plus>
            <c:minus>
              <c:numRef>
                <c:f>G_stress_Xray!$U$7:$U$47</c:f>
                <c:numCache>
                  <c:formatCode>General</c:formatCode>
                  <c:ptCount val="41"/>
                  <c:pt idx="0">
                    <c:v>86.66375974255635</c:v>
                  </c:pt>
                  <c:pt idx="1">
                    <c:v>84.33590933693898</c:v>
                  </c:pt>
                  <c:pt idx="2">
                    <c:v>69.12060467668721</c:v>
                  </c:pt>
                  <c:pt idx="3">
                    <c:v>81.77387560563837</c:v>
                  </c:pt>
                  <c:pt idx="4">
                    <c:v>75.98500067352924</c:v>
                  </c:pt>
                  <c:pt idx="5">
                    <c:v>72.6192071553309</c:v>
                  </c:pt>
                  <c:pt idx="6">
                    <c:v>71.4046542137693</c:v>
                  </c:pt>
                  <c:pt idx="7">
                    <c:v>91.06883574851051</c:v>
                  </c:pt>
                  <c:pt idx="8">
                    <c:v>99.7140304110741</c:v>
                  </c:pt>
                  <c:pt idx="9">
                    <c:v>140.3277486576234</c:v>
                  </c:pt>
                  <c:pt idx="10">
                    <c:v>237.8715912764038</c:v>
                  </c:pt>
                  <c:pt idx="11">
                    <c:v>190.7277357093732</c:v>
                  </c:pt>
                  <c:pt idx="12">
                    <c:v>208.2205437173901</c:v>
                  </c:pt>
                  <c:pt idx="13">
                    <c:v>168.9234073131256</c:v>
                  </c:pt>
                  <c:pt idx="14">
                    <c:v>166.8553477778767</c:v>
                  </c:pt>
                  <c:pt idx="15">
                    <c:v>213.3895685501324</c:v>
                  </c:pt>
                  <c:pt idx="16">
                    <c:v>168.0823517214857</c:v>
                  </c:pt>
                  <c:pt idx="17">
                    <c:v>156.9082711224253</c:v>
                  </c:pt>
                  <c:pt idx="18">
                    <c:v>177.3387178757197</c:v>
                  </c:pt>
                  <c:pt idx="19">
                    <c:v>132.9027171454191</c:v>
                  </c:pt>
                  <c:pt idx="20">
                    <c:v>135.6046028001498</c:v>
                  </c:pt>
                  <c:pt idx="21">
                    <c:v>119.0721722541791</c:v>
                  </c:pt>
                  <c:pt idx="22">
                    <c:v>159.6631937939658</c:v>
                  </c:pt>
                  <c:pt idx="23">
                    <c:v>126.1278105074366</c:v>
                  </c:pt>
                  <c:pt idx="24">
                    <c:v>140.7152663583376</c:v>
                  </c:pt>
                  <c:pt idx="25">
                    <c:v>149.8908085826167</c:v>
                  </c:pt>
                  <c:pt idx="26">
                    <c:v>134.8955252316092</c:v>
                  </c:pt>
                  <c:pt idx="27">
                    <c:v>84.06796011925641</c:v>
                  </c:pt>
                  <c:pt idx="28">
                    <c:v>73.52810100933377</c:v>
                  </c:pt>
                  <c:pt idx="29">
                    <c:v>79.93061791860725</c:v>
                  </c:pt>
                  <c:pt idx="30">
                    <c:v>66.58208696243669</c:v>
                  </c:pt>
                  <c:pt idx="31">
                    <c:v>92.54130498078</c:v>
                  </c:pt>
                  <c:pt idx="32">
                    <c:v>85.01315635251851</c:v>
                  </c:pt>
                  <c:pt idx="33">
                    <c:v>74.25661009270121</c:v>
                  </c:pt>
                  <c:pt idx="34">
                    <c:v>85.0618055590207</c:v>
                  </c:pt>
                </c:numCache>
              </c:numRef>
            </c:minus>
          </c:errBars>
          <c:xVal>
            <c:numRef>
              <c:f>G_stress_Xray!$Q$7:$Q$41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G_stress_Xray!$T$7:$T$41</c:f>
              <c:numCache>
                <c:formatCode>0</c:formatCode>
                <c:ptCount val="35"/>
                <c:pt idx="0">
                  <c:v>-120.0225411861509</c:v>
                </c:pt>
                <c:pt idx="1">
                  <c:v>-40.08619892700355</c:v>
                </c:pt>
                <c:pt idx="2">
                  <c:v>5.22356118285122</c:v>
                </c:pt>
                <c:pt idx="3">
                  <c:v>30.37028845661307</c:v>
                </c:pt>
                <c:pt idx="4">
                  <c:v>-19.85745412265911</c:v>
                </c:pt>
                <c:pt idx="5">
                  <c:v>-89.08497684797748</c:v>
                </c:pt>
                <c:pt idx="6">
                  <c:v>-45.32932845635823</c:v>
                </c:pt>
                <c:pt idx="7">
                  <c:v>-126.5433163291697</c:v>
                </c:pt>
                <c:pt idx="8">
                  <c:v>-178.0841546373782</c:v>
                </c:pt>
                <c:pt idx="9">
                  <c:v>-56.25829351642873</c:v>
                </c:pt>
                <c:pt idx="10">
                  <c:v>399.5122753114933</c:v>
                </c:pt>
                <c:pt idx="11">
                  <c:v>343.3089909351021</c:v>
                </c:pt>
                <c:pt idx="12">
                  <c:v>151.6593051580178</c:v>
                </c:pt>
                <c:pt idx="13">
                  <c:v>-2.985405520260298</c:v>
                </c:pt>
                <c:pt idx="14">
                  <c:v>285.6478831051217</c:v>
                </c:pt>
                <c:pt idx="15">
                  <c:v>107.4262574656359</c:v>
                </c:pt>
                <c:pt idx="16">
                  <c:v>194.2900030494558</c:v>
                </c:pt>
                <c:pt idx="17">
                  <c:v>311.880183698814</c:v>
                </c:pt>
                <c:pt idx="18">
                  <c:v>68.15809791519905</c:v>
                </c:pt>
                <c:pt idx="19">
                  <c:v>296.6207569121807</c:v>
                </c:pt>
                <c:pt idx="20">
                  <c:v>125.0867047569242</c:v>
                </c:pt>
                <c:pt idx="21">
                  <c:v>200.2048291575682</c:v>
                </c:pt>
                <c:pt idx="22">
                  <c:v>173.0272747585054</c:v>
                </c:pt>
                <c:pt idx="23">
                  <c:v>336.6578145324342</c:v>
                </c:pt>
                <c:pt idx="24">
                  <c:v>249.0320583717588</c:v>
                </c:pt>
                <c:pt idx="25">
                  <c:v>67.71826177566207</c:v>
                </c:pt>
                <c:pt idx="26">
                  <c:v>-372.5077352059942</c:v>
                </c:pt>
                <c:pt idx="27">
                  <c:v>-232.4321397792081</c:v>
                </c:pt>
                <c:pt idx="28">
                  <c:v>-209.3446565628055</c:v>
                </c:pt>
                <c:pt idx="29">
                  <c:v>-32.52144172894195</c:v>
                </c:pt>
                <c:pt idx="30">
                  <c:v>70.80844299425063</c:v>
                </c:pt>
                <c:pt idx="31">
                  <c:v>-37.63183252517874</c:v>
                </c:pt>
                <c:pt idx="32">
                  <c:v>29.97835420221725</c:v>
                </c:pt>
                <c:pt idx="33">
                  <c:v>10.88016559935757</c:v>
                </c:pt>
                <c:pt idx="34">
                  <c:v>-147.6829593729073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5571544"/>
        <c:axId val="-2135568616"/>
      </c:scatterChart>
      <c:valAx>
        <c:axId val="-2135571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5568616"/>
        <c:crosses val="autoZero"/>
        <c:crossBetween val="midCat"/>
      </c:valAx>
      <c:valAx>
        <c:axId val="-2135568616"/>
        <c:scaling>
          <c:orientation val="minMax"/>
          <c:min val="-8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55715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long</c:v>
          </c:tx>
          <c:xVal>
            <c:numRef>
              <c:f>G_stress_Xray!$Q$7:$Q$41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G_stress_Xray!$V$7:$V$41</c:f>
              <c:numCache>
                <c:formatCode>0</c:formatCode>
                <c:ptCount val="35"/>
                <c:pt idx="0">
                  <c:v>-2.056096441461441</c:v>
                </c:pt>
                <c:pt idx="1">
                  <c:v>208.56037411059</c:v>
                </c:pt>
                <c:pt idx="2">
                  <c:v>296.3929219470949</c:v>
                </c:pt>
                <c:pt idx="3">
                  <c:v>358.9781734126693</c:v>
                </c:pt>
                <c:pt idx="4">
                  <c:v>426.8041285895435</c:v>
                </c:pt>
                <c:pt idx="5">
                  <c:v>561.1350654413837</c:v>
                </c:pt>
                <c:pt idx="6">
                  <c:v>642.9891829683318</c:v>
                </c:pt>
                <c:pt idx="7">
                  <c:v>400.9819210081782</c:v>
                </c:pt>
                <c:pt idx="8">
                  <c:v>-199.9611454728454</c:v>
                </c:pt>
                <c:pt idx="9">
                  <c:v>-75.19927793608001</c:v>
                </c:pt>
                <c:pt idx="10">
                  <c:v>-77.43946243566836</c:v>
                </c:pt>
                <c:pt idx="11">
                  <c:v>-164.2380776779569</c:v>
                </c:pt>
                <c:pt idx="12">
                  <c:v>-182.4219897799222</c:v>
                </c:pt>
                <c:pt idx="13">
                  <c:v>-375.614301828914</c:v>
                </c:pt>
                <c:pt idx="14">
                  <c:v>-110.5392387015517</c:v>
                </c:pt>
                <c:pt idx="15">
                  <c:v>-261.999112519332</c:v>
                </c:pt>
                <c:pt idx="16">
                  <c:v>-453.6276068294597</c:v>
                </c:pt>
                <c:pt idx="17">
                  <c:v>-90.8433209622978</c:v>
                </c:pt>
                <c:pt idx="18">
                  <c:v>-304.4479636202921</c:v>
                </c:pt>
                <c:pt idx="19">
                  <c:v>-7.529302677223121</c:v>
                </c:pt>
                <c:pt idx="20">
                  <c:v>-178.2474255771126</c:v>
                </c:pt>
                <c:pt idx="21">
                  <c:v>-79.07724292036413</c:v>
                </c:pt>
                <c:pt idx="22">
                  <c:v>-1.520667071187358</c:v>
                </c:pt>
                <c:pt idx="23">
                  <c:v>158.188653517123</c:v>
                </c:pt>
                <c:pt idx="24">
                  <c:v>178.8510023907226</c:v>
                </c:pt>
                <c:pt idx="25">
                  <c:v>-64.22132355732691</c:v>
                </c:pt>
                <c:pt idx="26">
                  <c:v>-249.3302123783217</c:v>
                </c:pt>
                <c:pt idx="27">
                  <c:v>225.9690443389021</c:v>
                </c:pt>
                <c:pt idx="28">
                  <c:v>440.6935223520673</c:v>
                </c:pt>
                <c:pt idx="29">
                  <c:v>560.652919757242</c:v>
                </c:pt>
                <c:pt idx="30">
                  <c:v>566.3655432643687</c:v>
                </c:pt>
                <c:pt idx="31">
                  <c:v>345.722501329348</c:v>
                </c:pt>
                <c:pt idx="32">
                  <c:v>375.5767435411519</c:v>
                </c:pt>
                <c:pt idx="33">
                  <c:v>276.946902061704</c:v>
                </c:pt>
                <c:pt idx="34">
                  <c:v>-45.97901475291593</c:v>
                </c:pt>
              </c:numCache>
            </c:numRef>
          </c:yVal>
          <c:smooth val="0"/>
        </c:ser>
        <c:ser>
          <c:idx val="3"/>
          <c:order val="1"/>
          <c:tx>
            <c:v>x-ray long</c:v>
          </c:tx>
          <c:spPr>
            <a:ln>
              <a:solidFill>
                <a:schemeClr val="accent3"/>
              </a:solidFill>
              <a:prstDash val="sysDash"/>
            </a:ln>
          </c:spPr>
          <c:marker>
            <c:symbol val="circle"/>
            <c:size val="7"/>
            <c:spPr>
              <a:ln>
                <a:solidFill>
                  <a:schemeClr val="accent3"/>
                </a:solidFill>
              </a:ln>
            </c:spPr>
          </c:marker>
          <c:xVal>
            <c:numRef>
              <c:f>G_stress_Xray!$S$54:$S$62</c:f>
              <c:numCache>
                <c:formatCode>General</c:formatCode>
                <c:ptCount val="9"/>
                <c:pt idx="0">
                  <c:v>-25.0</c:v>
                </c:pt>
                <c:pt idx="1">
                  <c:v>-15.0</c:v>
                </c:pt>
                <c:pt idx="2">
                  <c:v>-12.0</c:v>
                </c:pt>
                <c:pt idx="3">
                  <c:v>-10.0</c:v>
                </c:pt>
                <c:pt idx="4">
                  <c:v>-5.0</c:v>
                </c:pt>
                <c:pt idx="5">
                  <c:v>0.0</c:v>
                </c:pt>
                <c:pt idx="6">
                  <c:v>12.0</c:v>
                </c:pt>
                <c:pt idx="7">
                  <c:v>15.0</c:v>
                </c:pt>
                <c:pt idx="8">
                  <c:v>25.0</c:v>
                </c:pt>
              </c:numCache>
            </c:numRef>
          </c:xVal>
          <c:yVal>
            <c:numRef>
              <c:f>G_stress_Xray!$V$54:$V$62</c:f>
              <c:numCache>
                <c:formatCode>General</c:formatCode>
                <c:ptCount val="9"/>
                <c:pt idx="0">
                  <c:v>26.0</c:v>
                </c:pt>
                <c:pt idx="1">
                  <c:v>155.0</c:v>
                </c:pt>
                <c:pt idx="2">
                  <c:v>197.0</c:v>
                </c:pt>
                <c:pt idx="3">
                  <c:v>-322.0</c:v>
                </c:pt>
                <c:pt idx="4">
                  <c:v>-26.0</c:v>
                </c:pt>
                <c:pt idx="5">
                  <c:v>-70.0</c:v>
                </c:pt>
                <c:pt idx="6">
                  <c:v>350.0</c:v>
                </c:pt>
                <c:pt idx="7">
                  <c:v>135.0</c:v>
                </c:pt>
                <c:pt idx="8">
                  <c:v>-54.0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5539704"/>
        <c:axId val="-2135534904"/>
      </c:scatterChart>
      <c:valAx>
        <c:axId val="-213553970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135534904"/>
        <c:crosses val="autoZero"/>
        <c:crossBetween val="midCat"/>
      </c:valAx>
      <c:valAx>
        <c:axId val="-2135534904"/>
        <c:scaling>
          <c:orientation val="minMax"/>
          <c:min val="-8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1355397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'G_stress_Xray (2)'!$R$5</c:f>
              <c:strCache>
                <c:ptCount val="1"/>
                <c:pt idx="0">
                  <c:v>Normal</c:v>
                </c:pt>
              </c:strCache>
            </c:strRef>
          </c:tx>
          <c:xVal>
            <c:numRef>
              <c:f>'G_stress_Xray (2)'!$Q$7:$Q$41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'G_stress_Xray (2)'!$R$7:$R$41</c:f>
              <c:numCache>
                <c:formatCode>0</c:formatCode>
                <c:ptCount val="35"/>
                <c:pt idx="0">
                  <c:v>123.0845569195327</c:v>
                </c:pt>
                <c:pt idx="1">
                  <c:v>89.17901943106682</c:v>
                </c:pt>
                <c:pt idx="2">
                  <c:v>142.5110300186142</c:v>
                </c:pt>
                <c:pt idx="3">
                  <c:v>86.89107555005991</c:v>
                </c:pt>
                <c:pt idx="4">
                  <c:v>74.40067582600344</c:v>
                </c:pt>
                <c:pt idx="5">
                  <c:v>64.89335447832237</c:v>
                </c:pt>
                <c:pt idx="6">
                  <c:v>207.8744019529708</c:v>
                </c:pt>
                <c:pt idx="7">
                  <c:v>230.3505923612928</c:v>
                </c:pt>
                <c:pt idx="8">
                  <c:v>-24.10601538174175</c:v>
                </c:pt>
                <c:pt idx="9">
                  <c:v>-114.0482562474047</c:v>
                </c:pt>
                <c:pt idx="10">
                  <c:v>-0.257083577174611</c:v>
                </c:pt>
                <c:pt idx="11">
                  <c:v>-79.69085434018695</c:v>
                </c:pt>
                <c:pt idx="12">
                  <c:v>-140.0006013516182</c:v>
                </c:pt>
                <c:pt idx="13">
                  <c:v>-188.6065706931048</c:v>
                </c:pt>
                <c:pt idx="14">
                  <c:v>58.57915806376877</c:v>
                </c:pt>
                <c:pt idx="15">
                  <c:v>-84.27759616921584</c:v>
                </c:pt>
                <c:pt idx="16">
                  <c:v>-189.0618658979409</c:v>
                </c:pt>
                <c:pt idx="17">
                  <c:v>-20.64611071264135</c:v>
                </c:pt>
                <c:pt idx="18">
                  <c:v>-130.142033208456</c:v>
                </c:pt>
                <c:pt idx="19">
                  <c:v>46.48725423998699</c:v>
                </c:pt>
                <c:pt idx="20">
                  <c:v>-26.02376980970264</c:v>
                </c:pt>
                <c:pt idx="21">
                  <c:v>-4.137131139087799</c:v>
                </c:pt>
                <c:pt idx="22">
                  <c:v>24.77474612440934</c:v>
                </c:pt>
                <c:pt idx="23">
                  <c:v>175.3689481010026</c:v>
                </c:pt>
                <c:pt idx="24">
                  <c:v>129.9825683050924</c:v>
                </c:pt>
                <c:pt idx="25">
                  <c:v>60.97485799547529</c:v>
                </c:pt>
                <c:pt idx="26">
                  <c:v>43.23002627113313</c:v>
                </c:pt>
                <c:pt idx="27">
                  <c:v>102.9484567638032</c:v>
                </c:pt>
                <c:pt idx="28">
                  <c:v>2.211660102292837</c:v>
                </c:pt>
                <c:pt idx="29">
                  <c:v>93.89596268653764</c:v>
                </c:pt>
                <c:pt idx="30">
                  <c:v>136.5596908095399</c:v>
                </c:pt>
                <c:pt idx="31">
                  <c:v>105.9610584013453</c:v>
                </c:pt>
                <c:pt idx="32">
                  <c:v>192.730945021929</c:v>
                </c:pt>
                <c:pt idx="33">
                  <c:v>167.6144064668827</c:v>
                </c:pt>
                <c:pt idx="34">
                  <c:v>108.4193636210466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'G_stress_Xray (2)'!$T$5</c:f>
              <c:strCache>
                <c:ptCount val="1"/>
                <c:pt idx="0">
                  <c:v>Transverse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'G_stress_Xray (2)'!$U$7:$U$47</c:f>
                <c:numCache>
                  <c:formatCode>General</c:formatCode>
                  <c:ptCount val="41"/>
                  <c:pt idx="0">
                    <c:v>86.61659899898171</c:v>
                  </c:pt>
                  <c:pt idx="1">
                    <c:v>84.28917067899668</c:v>
                  </c:pt>
                  <c:pt idx="2">
                    <c:v>69.07346996438937</c:v>
                  </c:pt>
                  <c:pt idx="3">
                    <c:v>81.72678117001703</c:v>
                  </c:pt>
                  <c:pt idx="4">
                    <c:v>75.93805831577386</c:v>
                  </c:pt>
                  <c:pt idx="5">
                    <c:v>72.57217461208043</c:v>
                  </c:pt>
                  <c:pt idx="6">
                    <c:v>71.3577114005614</c:v>
                  </c:pt>
                  <c:pt idx="7">
                    <c:v>91.01920308288026</c:v>
                  </c:pt>
                  <c:pt idx="8">
                    <c:v>99.4245495306153</c:v>
                  </c:pt>
                  <c:pt idx="9">
                    <c:v>140.0369353296823</c:v>
                  </c:pt>
                  <c:pt idx="10">
                    <c:v>237.5821352443753</c:v>
                  </c:pt>
                  <c:pt idx="11">
                    <c:v>190.4385801675482</c:v>
                  </c:pt>
                  <c:pt idx="12">
                    <c:v>207.9330327558245</c:v>
                  </c:pt>
                  <c:pt idx="13">
                    <c:v>168.6399164286046</c:v>
                  </c:pt>
                  <c:pt idx="14">
                    <c:v>166.5672080181643</c:v>
                  </c:pt>
                  <c:pt idx="15">
                    <c:v>213.0946665148972</c:v>
                  </c:pt>
                  <c:pt idx="16">
                    <c:v>167.78610173879</c:v>
                  </c:pt>
                  <c:pt idx="17">
                    <c:v>156.6179118289169</c:v>
                  </c:pt>
                  <c:pt idx="18">
                    <c:v>177.0481134231798</c:v>
                  </c:pt>
                  <c:pt idx="19">
                    <c:v>132.6179145172706</c:v>
                  </c:pt>
                  <c:pt idx="20">
                    <c:v>135.3142167630972</c:v>
                  </c:pt>
                  <c:pt idx="21">
                    <c:v>118.7857751298617</c:v>
                  </c:pt>
                  <c:pt idx="22">
                    <c:v>159.3774168784478</c:v>
                  </c:pt>
                  <c:pt idx="23">
                    <c:v>125.8410848977246</c:v>
                  </c:pt>
                  <c:pt idx="24">
                    <c:v>140.425033319585</c:v>
                  </c:pt>
                  <c:pt idx="25">
                    <c:v>149.6050914325609</c:v>
                  </c:pt>
                  <c:pt idx="26">
                    <c:v>134.6087753506417</c:v>
                  </c:pt>
                  <c:pt idx="27">
                    <c:v>84.0190304212468</c:v>
                  </c:pt>
                  <c:pt idx="28">
                    <c:v>73.481257767232</c:v>
                  </c:pt>
                  <c:pt idx="29">
                    <c:v>79.88394402076456</c:v>
                  </c:pt>
                  <c:pt idx="30">
                    <c:v>66.53543867627855</c:v>
                  </c:pt>
                  <c:pt idx="31">
                    <c:v>92.49449022198452</c:v>
                  </c:pt>
                  <c:pt idx="32">
                    <c:v>84.96625162274597</c:v>
                  </c:pt>
                  <c:pt idx="33">
                    <c:v>74.21007060247787</c:v>
                  </c:pt>
                  <c:pt idx="34">
                    <c:v>85.0618055590207</c:v>
                  </c:pt>
                </c:numCache>
              </c:numRef>
            </c:plus>
            <c:minus>
              <c:numRef>
                <c:f>'G_stress_Xray (2)'!$U$7:$U$47</c:f>
                <c:numCache>
                  <c:formatCode>General</c:formatCode>
                  <c:ptCount val="41"/>
                  <c:pt idx="0">
                    <c:v>86.61659899898171</c:v>
                  </c:pt>
                  <c:pt idx="1">
                    <c:v>84.28917067899668</c:v>
                  </c:pt>
                  <c:pt idx="2">
                    <c:v>69.07346996438937</c:v>
                  </c:pt>
                  <c:pt idx="3">
                    <c:v>81.72678117001703</c:v>
                  </c:pt>
                  <c:pt idx="4">
                    <c:v>75.93805831577386</c:v>
                  </c:pt>
                  <c:pt idx="5">
                    <c:v>72.57217461208043</c:v>
                  </c:pt>
                  <c:pt idx="6">
                    <c:v>71.3577114005614</c:v>
                  </c:pt>
                  <c:pt idx="7">
                    <c:v>91.01920308288026</c:v>
                  </c:pt>
                  <c:pt idx="8">
                    <c:v>99.4245495306153</c:v>
                  </c:pt>
                  <c:pt idx="9">
                    <c:v>140.0369353296823</c:v>
                  </c:pt>
                  <c:pt idx="10">
                    <c:v>237.5821352443753</c:v>
                  </c:pt>
                  <c:pt idx="11">
                    <c:v>190.4385801675482</c:v>
                  </c:pt>
                  <c:pt idx="12">
                    <c:v>207.9330327558245</c:v>
                  </c:pt>
                  <c:pt idx="13">
                    <c:v>168.6399164286046</c:v>
                  </c:pt>
                  <c:pt idx="14">
                    <c:v>166.5672080181643</c:v>
                  </c:pt>
                  <c:pt idx="15">
                    <c:v>213.0946665148972</c:v>
                  </c:pt>
                  <c:pt idx="16">
                    <c:v>167.78610173879</c:v>
                  </c:pt>
                  <c:pt idx="17">
                    <c:v>156.6179118289169</c:v>
                  </c:pt>
                  <c:pt idx="18">
                    <c:v>177.0481134231798</c:v>
                  </c:pt>
                  <c:pt idx="19">
                    <c:v>132.6179145172706</c:v>
                  </c:pt>
                  <c:pt idx="20">
                    <c:v>135.3142167630972</c:v>
                  </c:pt>
                  <c:pt idx="21">
                    <c:v>118.7857751298617</c:v>
                  </c:pt>
                  <c:pt idx="22">
                    <c:v>159.3774168784478</c:v>
                  </c:pt>
                  <c:pt idx="23">
                    <c:v>125.8410848977246</c:v>
                  </c:pt>
                  <c:pt idx="24">
                    <c:v>140.425033319585</c:v>
                  </c:pt>
                  <c:pt idx="25">
                    <c:v>149.6050914325609</c:v>
                  </c:pt>
                  <c:pt idx="26">
                    <c:v>134.6087753506417</c:v>
                  </c:pt>
                  <c:pt idx="27">
                    <c:v>84.0190304212468</c:v>
                  </c:pt>
                  <c:pt idx="28">
                    <c:v>73.481257767232</c:v>
                  </c:pt>
                  <c:pt idx="29">
                    <c:v>79.88394402076456</c:v>
                  </c:pt>
                  <c:pt idx="30">
                    <c:v>66.53543867627855</c:v>
                  </c:pt>
                  <c:pt idx="31">
                    <c:v>92.49449022198452</c:v>
                  </c:pt>
                  <c:pt idx="32">
                    <c:v>84.96625162274597</c:v>
                  </c:pt>
                  <c:pt idx="33">
                    <c:v>74.21007060247787</c:v>
                  </c:pt>
                  <c:pt idx="34">
                    <c:v>85.0618055590207</c:v>
                  </c:pt>
                </c:numCache>
              </c:numRef>
            </c:minus>
          </c:errBars>
          <c:xVal>
            <c:numRef>
              <c:f>'G_stress_Xray (2)'!$Q$7:$Q$41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'G_stress_Xray (2)'!$T$7:$T$41</c:f>
              <c:numCache>
                <c:formatCode>0</c:formatCode>
                <c:ptCount val="35"/>
                <c:pt idx="0">
                  <c:v>-135.6555230416691</c:v>
                </c:pt>
                <c:pt idx="1">
                  <c:v>-55.71099634873676</c:v>
                </c:pt>
                <c:pt idx="2">
                  <c:v>-10.40237607495521</c:v>
                </c:pt>
                <c:pt idx="3">
                  <c:v>14.75004498870241</c:v>
                </c:pt>
                <c:pt idx="4">
                  <c:v>-35.47646077605442</c:v>
                </c:pt>
                <c:pt idx="5">
                  <c:v>-104.7020139969064</c:v>
                </c:pt>
                <c:pt idx="6">
                  <c:v>-60.95402102676593</c:v>
                </c:pt>
                <c:pt idx="7">
                  <c:v>-142.9181787964057</c:v>
                </c:pt>
                <c:pt idx="8">
                  <c:v>-272.1849252794233</c:v>
                </c:pt>
                <c:pt idx="9">
                  <c:v>-150.2973147800507</c:v>
                </c:pt>
                <c:pt idx="10">
                  <c:v>305.4788972312416</c:v>
                </c:pt>
                <c:pt idx="11">
                  <c:v>249.2924574125943</c:v>
                </c:pt>
                <c:pt idx="12">
                  <c:v>57.643437126673</c:v>
                </c:pt>
                <c:pt idx="13">
                  <c:v>-97.02213548107448</c:v>
                </c:pt>
                <c:pt idx="14">
                  <c:v>191.5717508996377</c:v>
                </c:pt>
                <c:pt idx="15">
                  <c:v>13.37173871299032</c:v>
                </c:pt>
                <c:pt idx="16">
                  <c:v>100.2677467935715</c:v>
                </c:pt>
                <c:pt idx="17">
                  <c:v>217.8434271325614</c:v>
                </c:pt>
                <c:pt idx="18">
                  <c:v>-25.88659301328367</c:v>
                </c:pt>
                <c:pt idx="19">
                  <c:v>202.5634421484614</c:v>
                </c:pt>
                <c:pt idx="20">
                  <c:v>31.01941853346232</c:v>
                </c:pt>
                <c:pt idx="21">
                  <c:v>106.1490514038526</c:v>
                </c:pt>
                <c:pt idx="22">
                  <c:v>78.96516606224348</c:v>
                </c:pt>
                <c:pt idx="23">
                  <c:v>242.5700245767873</c:v>
                </c:pt>
                <c:pt idx="24">
                  <c:v>154.9556582432373</c:v>
                </c:pt>
                <c:pt idx="25">
                  <c:v>-26.37944156874423</c:v>
                </c:pt>
                <c:pt idx="26">
                  <c:v>-466.6664837352828</c:v>
                </c:pt>
                <c:pt idx="27">
                  <c:v>-248.8033762811859</c:v>
                </c:pt>
                <c:pt idx="28">
                  <c:v>-224.962028490631</c:v>
                </c:pt>
                <c:pt idx="29">
                  <c:v>-48.13942327473295</c:v>
                </c:pt>
                <c:pt idx="30">
                  <c:v>55.1895999887593</c:v>
                </c:pt>
                <c:pt idx="31">
                  <c:v>-53.25504571176077</c:v>
                </c:pt>
                <c:pt idx="32">
                  <c:v>14.35091745592338</c:v>
                </c:pt>
                <c:pt idx="33">
                  <c:v>-4.747828370664084</c:v>
                </c:pt>
                <c:pt idx="34">
                  <c:v>-147.6829593729073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'G_stress_Xray (2)'!$V$5</c:f>
              <c:strCache>
                <c:ptCount val="1"/>
                <c:pt idx="0">
                  <c:v>Longitudinal</c:v>
                </c:pt>
              </c:strCache>
            </c:strRef>
          </c:tx>
          <c:xVal>
            <c:numRef>
              <c:f>'G_stress_Xray (2)'!$Q$7:$Q$41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'G_stress_Xray (2)'!$V$7:$V$41</c:f>
              <c:numCache>
                <c:formatCode>0</c:formatCode>
                <c:ptCount val="35"/>
                <c:pt idx="0">
                  <c:v>-17.68907829697963</c:v>
                </c:pt>
                <c:pt idx="1">
                  <c:v>192.9355766888567</c:v>
                </c:pt>
                <c:pt idx="2">
                  <c:v>280.7669846892884</c:v>
                </c:pt>
                <c:pt idx="3">
                  <c:v>343.3579299447586</c:v>
                </c:pt>
                <c:pt idx="4">
                  <c:v>411.1851219361482</c:v>
                </c:pt>
                <c:pt idx="5">
                  <c:v>545.5180282924548</c:v>
                </c:pt>
                <c:pt idx="6">
                  <c:v>627.3644903979242</c:v>
                </c:pt>
                <c:pt idx="7">
                  <c:v>384.6070585409422</c:v>
                </c:pt>
                <c:pt idx="8">
                  <c:v>-294.0619161148906</c:v>
                </c:pt>
                <c:pt idx="9">
                  <c:v>-169.238299199702</c:v>
                </c:pt>
                <c:pt idx="10">
                  <c:v>-171.47284051592</c:v>
                </c:pt>
                <c:pt idx="11">
                  <c:v>-258.2546112004647</c:v>
                </c:pt>
                <c:pt idx="12">
                  <c:v>-276.4378578112671</c:v>
                </c:pt>
                <c:pt idx="13">
                  <c:v>-469.6510317897281</c:v>
                </c:pt>
                <c:pt idx="14">
                  <c:v>-204.6153709070357</c:v>
                </c:pt>
                <c:pt idx="15">
                  <c:v>-356.0536312719776</c:v>
                </c:pt>
                <c:pt idx="16">
                  <c:v>-547.6498630853441</c:v>
                </c:pt>
                <c:pt idx="17">
                  <c:v>-184.8800775285503</c:v>
                </c:pt>
                <c:pt idx="18">
                  <c:v>-398.4926545487748</c:v>
                </c:pt>
                <c:pt idx="19">
                  <c:v>-101.5866174409424</c:v>
                </c:pt>
                <c:pt idx="20">
                  <c:v>-272.3147118005744</c:v>
                </c:pt>
                <c:pt idx="21">
                  <c:v>-173.1330206740797</c:v>
                </c:pt>
                <c:pt idx="22">
                  <c:v>-95.58277576744923</c:v>
                </c:pt>
                <c:pt idx="23">
                  <c:v>64.10086356147598</c:v>
                </c:pt>
                <c:pt idx="24">
                  <c:v>84.77460226220117</c:v>
                </c:pt>
                <c:pt idx="25">
                  <c:v>-158.3190269017332</c:v>
                </c:pt>
                <c:pt idx="26">
                  <c:v>-343.4889609076103</c:v>
                </c:pt>
                <c:pt idx="27">
                  <c:v>209.5978078369242</c:v>
                </c:pt>
                <c:pt idx="28">
                  <c:v>425.0761504242418</c:v>
                </c:pt>
                <c:pt idx="29">
                  <c:v>545.034938211451</c:v>
                </c:pt>
                <c:pt idx="30">
                  <c:v>550.7467002588774</c:v>
                </c:pt>
                <c:pt idx="31">
                  <c:v>330.099288142766</c:v>
                </c:pt>
                <c:pt idx="32">
                  <c:v>359.949306794858</c:v>
                </c:pt>
                <c:pt idx="33">
                  <c:v>261.3189080916824</c:v>
                </c:pt>
                <c:pt idx="34">
                  <c:v>-45.97901475291593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9626936"/>
        <c:axId val="-2139624008"/>
      </c:scatterChart>
      <c:valAx>
        <c:axId val="-213962693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139624008"/>
        <c:crosses val="autoZero"/>
        <c:crossBetween val="midCat"/>
      </c:valAx>
      <c:valAx>
        <c:axId val="-2139624008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1396269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- inc FB</a:t>
            </a:r>
          </a:p>
        </c:rich>
      </c:tx>
      <c:layout>
        <c:manualLayout>
          <c:xMode val="edge"/>
          <c:yMode val="edge"/>
          <c:x val="0.116672690788846"/>
          <c:y val="0.0459503398636686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'G_stress_Xray (2)'!$Q$7:$Q$41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'G_stress_Xray (2)'!$R$7:$R$41</c:f>
              <c:numCache>
                <c:formatCode>0</c:formatCode>
                <c:ptCount val="35"/>
                <c:pt idx="0">
                  <c:v>123.0845569195327</c:v>
                </c:pt>
                <c:pt idx="1">
                  <c:v>89.17901943106682</c:v>
                </c:pt>
                <c:pt idx="2">
                  <c:v>142.5110300186142</c:v>
                </c:pt>
                <c:pt idx="3">
                  <c:v>86.89107555005991</c:v>
                </c:pt>
                <c:pt idx="4">
                  <c:v>74.40067582600344</c:v>
                </c:pt>
                <c:pt idx="5">
                  <c:v>64.89335447832237</c:v>
                </c:pt>
                <c:pt idx="6">
                  <c:v>207.8744019529708</c:v>
                </c:pt>
                <c:pt idx="7">
                  <c:v>230.3505923612928</c:v>
                </c:pt>
                <c:pt idx="8">
                  <c:v>-24.10601538174175</c:v>
                </c:pt>
                <c:pt idx="9">
                  <c:v>-114.0482562474047</c:v>
                </c:pt>
                <c:pt idx="10">
                  <c:v>-0.257083577174611</c:v>
                </c:pt>
                <c:pt idx="11">
                  <c:v>-79.69085434018695</c:v>
                </c:pt>
                <c:pt idx="12">
                  <c:v>-140.0006013516182</c:v>
                </c:pt>
                <c:pt idx="13">
                  <c:v>-188.6065706931048</c:v>
                </c:pt>
                <c:pt idx="14">
                  <c:v>58.57915806376877</c:v>
                </c:pt>
                <c:pt idx="15">
                  <c:v>-84.27759616921584</c:v>
                </c:pt>
                <c:pt idx="16">
                  <c:v>-189.0618658979409</c:v>
                </c:pt>
                <c:pt idx="17">
                  <c:v>-20.64611071264135</c:v>
                </c:pt>
                <c:pt idx="18">
                  <c:v>-130.142033208456</c:v>
                </c:pt>
                <c:pt idx="19">
                  <c:v>46.48725423998699</c:v>
                </c:pt>
                <c:pt idx="20">
                  <c:v>-26.02376980970264</c:v>
                </c:pt>
                <c:pt idx="21">
                  <c:v>-4.137131139087799</c:v>
                </c:pt>
                <c:pt idx="22">
                  <c:v>24.77474612440934</c:v>
                </c:pt>
                <c:pt idx="23">
                  <c:v>175.3689481010026</c:v>
                </c:pt>
                <c:pt idx="24">
                  <c:v>129.9825683050924</c:v>
                </c:pt>
                <c:pt idx="25">
                  <c:v>60.97485799547529</c:v>
                </c:pt>
                <c:pt idx="26">
                  <c:v>43.23002627113313</c:v>
                </c:pt>
                <c:pt idx="27">
                  <c:v>102.9484567638032</c:v>
                </c:pt>
                <c:pt idx="28">
                  <c:v>2.211660102292837</c:v>
                </c:pt>
                <c:pt idx="29">
                  <c:v>93.89596268653764</c:v>
                </c:pt>
                <c:pt idx="30">
                  <c:v>136.5596908095399</c:v>
                </c:pt>
                <c:pt idx="31">
                  <c:v>105.9610584013453</c:v>
                </c:pt>
                <c:pt idx="32">
                  <c:v>192.730945021929</c:v>
                </c:pt>
                <c:pt idx="33">
                  <c:v>167.6144064668827</c:v>
                </c:pt>
                <c:pt idx="34">
                  <c:v>108.4193636210466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'G_stress_Xray (2)'!$Q$7:$Q$41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'G_stress_Xray (2)'!$T$7:$T$41</c:f>
              <c:numCache>
                <c:formatCode>0</c:formatCode>
                <c:ptCount val="35"/>
                <c:pt idx="0">
                  <c:v>-135.6555230416691</c:v>
                </c:pt>
                <c:pt idx="1">
                  <c:v>-55.71099634873676</c:v>
                </c:pt>
                <c:pt idx="2">
                  <c:v>-10.40237607495521</c:v>
                </c:pt>
                <c:pt idx="3">
                  <c:v>14.75004498870241</c:v>
                </c:pt>
                <c:pt idx="4">
                  <c:v>-35.47646077605442</c:v>
                </c:pt>
                <c:pt idx="5">
                  <c:v>-104.7020139969064</c:v>
                </c:pt>
                <c:pt idx="6">
                  <c:v>-60.95402102676593</c:v>
                </c:pt>
                <c:pt idx="7">
                  <c:v>-142.9181787964057</c:v>
                </c:pt>
                <c:pt idx="8">
                  <c:v>-272.1849252794233</c:v>
                </c:pt>
                <c:pt idx="9">
                  <c:v>-150.2973147800507</c:v>
                </c:pt>
                <c:pt idx="10">
                  <c:v>305.4788972312416</c:v>
                </c:pt>
                <c:pt idx="11">
                  <c:v>249.2924574125943</c:v>
                </c:pt>
                <c:pt idx="12">
                  <c:v>57.643437126673</c:v>
                </c:pt>
                <c:pt idx="13">
                  <c:v>-97.02213548107448</c:v>
                </c:pt>
                <c:pt idx="14">
                  <c:v>191.5717508996377</c:v>
                </c:pt>
                <c:pt idx="15">
                  <c:v>13.37173871299032</c:v>
                </c:pt>
                <c:pt idx="16">
                  <c:v>100.2677467935715</c:v>
                </c:pt>
                <c:pt idx="17">
                  <c:v>217.8434271325614</c:v>
                </c:pt>
                <c:pt idx="18">
                  <c:v>-25.88659301328367</c:v>
                </c:pt>
                <c:pt idx="19">
                  <c:v>202.5634421484614</c:v>
                </c:pt>
                <c:pt idx="20">
                  <c:v>31.01941853346232</c:v>
                </c:pt>
                <c:pt idx="21">
                  <c:v>106.1490514038526</c:v>
                </c:pt>
                <c:pt idx="22">
                  <c:v>78.96516606224348</c:v>
                </c:pt>
                <c:pt idx="23">
                  <c:v>242.5700245767873</c:v>
                </c:pt>
                <c:pt idx="24">
                  <c:v>154.9556582432373</c:v>
                </c:pt>
                <c:pt idx="25">
                  <c:v>-26.37944156874423</c:v>
                </c:pt>
                <c:pt idx="26">
                  <c:v>-466.6664837352828</c:v>
                </c:pt>
                <c:pt idx="27">
                  <c:v>-248.8033762811859</c:v>
                </c:pt>
                <c:pt idx="28">
                  <c:v>-224.962028490631</c:v>
                </c:pt>
                <c:pt idx="29">
                  <c:v>-48.13942327473295</c:v>
                </c:pt>
                <c:pt idx="30">
                  <c:v>55.1895999887593</c:v>
                </c:pt>
                <c:pt idx="31">
                  <c:v>-53.25504571176077</c:v>
                </c:pt>
                <c:pt idx="32">
                  <c:v>14.35091745592338</c:v>
                </c:pt>
                <c:pt idx="33">
                  <c:v>-4.747828370664084</c:v>
                </c:pt>
                <c:pt idx="34">
                  <c:v>-147.6829593729073</c:v>
                </c:pt>
              </c:numCache>
            </c:numRef>
          </c:yVal>
          <c:smooth val="0"/>
        </c:ser>
        <c:ser>
          <c:idx val="2"/>
          <c:order val="2"/>
          <c:spPr>
            <a:ln w="25400">
              <a:noFill/>
            </a:ln>
          </c:spPr>
          <c:xVal>
            <c:numRef>
              <c:f>'G_stress_Xray (2)'!$Q$7:$Q$41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'G_stress_Xray (2)'!$V$7:$V$41</c:f>
              <c:numCache>
                <c:formatCode>0</c:formatCode>
                <c:ptCount val="35"/>
                <c:pt idx="0">
                  <c:v>-17.68907829697963</c:v>
                </c:pt>
                <c:pt idx="1">
                  <c:v>192.9355766888567</c:v>
                </c:pt>
                <c:pt idx="2">
                  <c:v>280.7669846892884</c:v>
                </c:pt>
                <c:pt idx="3">
                  <c:v>343.3579299447586</c:v>
                </c:pt>
                <c:pt idx="4">
                  <c:v>411.1851219361482</c:v>
                </c:pt>
                <c:pt idx="5">
                  <c:v>545.5180282924548</c:v>
                </c:pt>
                <c:pt idx="6">
                  <c:v>627.3644903979242</c:v>
                </c:pt>
                <c:pt idx="7">
                  <c:v>384.6070585409422</c:v>
                </c:pt>
                <c:pt idx="8">
                  <c:v>-294.0619161148906</c:v>
                </c:pt>
                <c:pt idx="9">
                  <c:v>-169.238299199702</c:v>
                </c:pt>
                <c:pt idx="10">
                  <c:v>-171.47284051592</c:v>
                </c:pt>
                <c:pt idx="11">
                  <c:v>-258.2546112004647</c:v>
                </c:pt>
                <c:pt idx="12">
                  <c:v>-276.4378578112671</c:v>
                </c:pt>
                <c:pt idx="13">
                  <c:v>-469.6510317897281</c:v>
                </c:pt>
                <c:pt idx="14">
                  <c:v>-204.6153709070357</c:v>
                </c:pt>
                <c:pt idx="15">
                  <c:v>-356.0536312719776</c:v>
                </c:pt>
                <c:pt idx="16">
                  <c:v>-547.6498630853441</c:v>
                </c:pt>
                <c:pt idx="17">
                  <c:v>-184.8800775285503</c:v>
                </c:pt>
                <c:pt idx="18">
                  <c:v>-398.4926545487748</c:v>
                </c:pt>
                <c:pt idx="19">
                  <c:v>-101.5866174409424</c:v>
                </c:pt>
                <c:pt idx="20">
                  <c:v>-272.3147118005744</c:v>
                </c:pt>
                <c:pt idx="21">
                  <c:v>-173.1330206740797</c:v>
                </c:pt>
                <c:pt idx="22">
                  <c:v>-95.58277576744923</c:v>
                </c:pt>
                <c:pt idx="23">
                  <c:v>64.10086356147598</c:v>
                </c:pt>
                <c:pt idx="24">
                  <c:v>84.77460226220117</c:v>
                </c:pt>
                <c:pt idx="25">
                  <c:v>-158.3190269017332</c:v>
                </c:pt>
                <c:pt idx="26">
                  <c:v>-343.4889609076103</c:v>
                </c:pt>
                <c:pt idx="27">
                  <c:v>209.5978078369242</c:v>
                </c:pt>
                <c:pt idx="28">
                  <c:v>425.0761504242418</c:v>
                </c:pt>
                <c:pt idx="29">
                  <c:v>545.034938211451</c:v>
                </c:pt>
                <c:pt idx="30">
                  <c:v>550.7467002588774</c:v>
                </c:pt>
                <c:pt idx="31">
                  <c:v>330.099288142766</c:v>
                </c:pt>
                <c:pt idx="32">
                  <c:v>359.949306794858</c:v>
                </c:pt>
                <c:pt idx="33">
                  <c:v>261.3189080916824</c:v>
                </c:pt>
                <c:pt idx="34">
                  <c:v>-45.97901475291593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9486968"/>
        <c:axId val="-2139484040"/>
      </c:scatterChart>
      <c:valAx>
        <c:axId val="-213948696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139484040"/>
        <c:crosses val="autoZero"/>
        <c:crossBetween val="midCat"/>
      </c:valAx>
      <c:valAx>
        <c:axId val="-2139484040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1394869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Strains </a:t>
            </a:r>
          </a:p>
        </c:rich>
      </c:tx>
      <c:layout>
        <c:manualLayout>
          <c:xMode val="edge"/>
          <c:yMode val="edge"/>
          <c:x val="0.116672690788846"/>
          <c:y val="0.0459503398636686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'G_0.15(diff norm d0)'!$F$7:$F$41</c:f>
              <c:numCache>
                <c:formatCode>General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'G_0.15(diff norm d0)'!$G$7:$G$41</c:f>
              <c:numCache>
                <c:formatCode>0</c:formatCode>
                <c:ptCount val="35"/>
                <c:pt idx="0">
                  <c:v>897.5712347962186</c:v>
                </c:pt>
                <c:pt idx="1">
                  <c:v>373.5650040576859</c:v>
                </c:pt>
                <c:pt idx="2">
                  <c:v>446.5427102831954</c:v>
                </c:pt>
                <c:pt idx="3">
                  <c:v>81.99930260325811</c:v>
                </c:pt>
                <c:pt idx="4">
                  <c:v>2.812577005224757</c:v>
                </c:pt>
                <c:pt idx="5">
                  <c:v>-123.2844309182457</c:v>
                </c:pt>
                <c:pt idx="6">
                  <c:v>366.8519253861464</c:v>
                </c:pt>
                <c:pt idx="7">
                  <c:v>889.1571466028836</c:v>
                </c:pt>
                <c:pt idx="8">
                  <c:v>1471.454903961467</c:v>
                </c:pt>
                <c:pt idx="9">
                  <c:v>748.0658630261555</c:v>
                </c:pt>
                <c:pt idx="10">
                  <c:v>688.012017641358</c:v>
                </c:pt>
                <c:pt idx="11">
                  <c:v>508.7549565193684</c:v>
                </c:pt>
                <c:pt idx="12">
                  <c:v>501.6729071180597</c:v>
                </c:pt>
                <c:pt idx="13">
                  <c:v>723.6821888618851</c:v>
                </c:pt>
                <c:pt idx="14">
                  <c:v>1142.994508515647</c:v>
                </c:pt>
                <c:pt idx="15">
                  <c:v>912.987636537892</c:v>
                </c:pt>
                <c:pt idx="16">
                  <c:v>569.6553602137268</c:v>
                </c:pt>
                <c:pt idx="17">
                  <c:v>723.965319636678</c:v>
                </c:pt>
                <c:pt idx="18">
                  <c:v>808.4015201529089</c:v>
                </c:pt>
                <c:pt idx="19">
                  <c:v>942.7423344976225</c:v>
                </c:pt>
                <c:pt idx="20">
                  <c:v>1048.856997507768</c:v>
                </c:pt>
                <c:pt idx="21">
                  <c:v>926.3857224469775</c:v>
                </c:pt>
                <c:pt idx="22">
                  <c:v>993.7585898288543</c:v>
                </c:pt>
                <c:pt idx="23">
                  <c:v>1267.054401643852</c:v>
                </c:pt>
                <c:pt idx="24">
                  <c:v>1145.845702178291</c:v>
                </c:pt>
                <c:pt idx="25">
                  <c:v>1372.551082636171</c:v>
                </c:pt>
                <c:pt idx="26">
                  <c:v>2088.487035513238</c:v>
                </c:pt>
                <c:pt idx="27">
                  <c:v>667.5254035358593</c:v>
                </c:pt>
                <c:pt idx="28">
                  <c:v>-101.8502996948334</c:v>
                </c:pt>
                <c:pt idx="29">
                  <c:v>-62.81966902952371</c:v>
                </c:pt>
                <c:pt idx="30">
                  <c:v>-7.664937208617233</c:v>
                </c:pt>
                <c:pt idx="31">
                  <c:v>272.13476318943</c:v>
                </c:pt>
                <c:pt idx="32">
                  <c:v>542.5470681881744</c:v>
                </c:pt>
                <c:pt idx="33">
                  <c:v>578.2231715018752</c:v>
                </c:pt>
                <c:pt idx="34">
                  <c:v>739.2941653467141</c:v>
                </c:pt>
              </c:numCache>
            </c:numRef>
          </c:yVal>
          <c:smooth val="0"/>
        </c:ser>
        <c:ser>
          <c:idx val="1"/>
          <c:order val="1"/>
          <c:xVal>
            <c:numRef>
              <c:f>'G_0.15(diff norm d0)'!$F$7:$F$41</c:f>
              <c:numCache>
                <c:formatCode>General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'G_0.15(diff norm d0)'!$I$7:$I$41</c:f>
              <c:numCache>
                <c:formatCode>0</c:formatCode>
                <c:ptCount val="35"/>
                <c:pt idx="0">
                  <c:v>-750.755713890836</c:v>
                </c:pt>
                <c:pt idx="1">
                  <c:v>-612.2867421014334</c:v>
                </c:pt>
                <c:pt idx="2">
                  <c:v>-586.0010008780361</c:v>
                </c:pt>
                <c:pt idx="3">
                  <c:v>-480.5439843174854</c:v>
                </c:pt>
                <c:pt idx="4">
                  <c:v>-779.2749279520767</c:v>
                </c:pt>
                <c:pt idx="5">
                  <c:v>-1252.805459876018</c:v>
                </c:pt>
                <c:pt idx="6">
                  <c:v>-1340.095049477348</c:v>
                </c:pt>
                <c:pt idx="7">
                  <c:v>-1432.30145931378</c:v>
                </c:pt>
                <c:pt idx="8">
                  <c:v>-832.2632020925741</c:v>
                </c:pt>
                <c:pt idx="9">
                  <c:v>-322.6230875220947</c:v>
                </c:pt>
                <c:pt idx="10">
                  <c:v>1607.105799896855</c:v>
                </c:pt>
                <c:pt idx="11">
                  <c:v>1563.259944381713</c:v>
                </c:pt>
                <c:pt idx="12">
                  <c:v>792.0282076921858</c:v>
                </c:pt>
                <c:pt idx="13">
                  <c:v>396.7726964278125</c:v>
                </c:pt>
                <c:pt idx="14">
                  <c:v>1056.644956798875</c:v>
                </c:pt>
                <c:pt idx="15">
                  <c:v>621.2021927114749</c:v>
                </c:pt>
                <c:pt idx="16">
                  <c:v>1393.395595040415</c:v>
                </c:pt>
                <c:pt idx="17">
                  <c:v>1251.776181091341</c:v>
                </c:pt>
                <c:pt idx="18">
                  <c:v>555.1414525397316</c:v>
                </c:pt>
                <c:pt idx="19">
                  <c:v>990.8693811124043</c:v>
                </c:pt>
                <c:pt idx="20">
                  <c:v>520.7008790197268</c:v>
                </c:pt>
                <c:pt idx="21">
                  <c:v>708.1122450524523</c:v>
                </c:pt>
                <c:pt idx="22">
                  <c:v>449.0518834649757</c:v>
                </c:pt>
                <c:pt idx="23">
                  <c:v>797.8112605058785</c:v>
                </c:pt>
                <c:pt idx="24">
                  <c:v>431.016593110887</c:v>
                </c:pt>
                <c:pt idx="25">
                  <c:v>3.986026022763592</c:v>
                </c:pt>
                <c:pt idx="26">
                  <c:v>-1739.063554713951</c:v>
                </c:pt>
                <c:pt idx="27">
                  <c:v>-1528.710592588134</c:v>
                </c:pt>
                <c:pt idx="28">
                  <c:v>-1566.375524718458</c:v>
                </c:pt>
                <c:pt idx="29">
                  <c:v>-1032.000343300772</c:v>
                </c:pt>
                <c:pt idx="30">
                  <c:v>-623.891770501807</c:v>
                </c:pt>
                <c:pt idx="31">
                  <c:v>-797.0542852005087</c:v>
                </c:pt>
                <c:pt idx="32">
                  <c:v>-638.1797866035317</c:v>
                </c:pt>
                <c:pt idx="33">
                  <c:v>-567.4961656684651</c:v>
                </c:pt>
                <c:pt idx="34">
                  <c:v>-750.755713890836</c:v>
                </c:pt>
              </c:numCache>
            </c:numRef>
          </c:yVal>
          <c:smooth val="0"/>
        </c:ser>
        <c:ser>
          <c:idx val="2"/>
          <c:order val="2"/>
          <c:xVal>
            <c:numRef>
              <c:f>'G_0.15(diff norm d0)'!$F$7:$F$41</c:f>
              <c:numCache>
                <c:formatCode>General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'G_0.15(diff norm d0)'!$K$7:$K$41</c:f>
              <c:numCache>
                <c:formatCode>0</c:formatCode>
                <c:ptCount val="35"/>
                <c:pt idx="0">
                  <c:v>-64.40548992173393</c:v>
                </c:pt>
                <c:pt idx="1">
                  <c:v>834.3842282991104</c:v>
                </c:pt>
                <c:pt idx="2">
                  <c:v>1108.075279932109</c:v>
                </c:pt>
                <c:pt idx="3">
                  <c:v>1431.356437245024</c:v>
                </c:pt>
                <c:pt idx="4">
                  <c:v>1819.483371464375</c:v>
                </c:pt>
                <c:pt idx="5">
                  <c:v>2530.292967989356</c:v>
                </c:pt>
                <c:pt idx="6">
                  <c:v>2664.667198811758</c:v>
                </c:pt>
                <c:pt idx="7">
                  <c:v>1636.936285194427</c:v>
                </c:pt>
                <c:pt idx="8">
                  <c:v>-959.5475124080197</c:v>
                </c:pt>
                <c:pt idx="9">
                  <c:v>-432.8251786909748</c:v>
                </c:pt>
                <c:pt idx="10">
                  <c:v>-1167.886128813904</c:v>
                </c:pt>
                <c:pt idx="11">
                  <c:v>-1389.741182094267</c:v>
                </c:pt>
                <c:pt idx="12">
                  <c:v>-1151.717508310375</c:v>
                </c:pt>
                <c:pt idx="13">
                  <c:v>-1771.249973004354</c:v>
                </c:pt>
                <c:pt idx="14">
                  <c:v>-1248.443751894498</c:v>
                </c:pt>
                <c:pt idx="15">
                  <c:v>-1528.181778110157</c:v>
                </c:pt>
                <c:pt idx="16">
                  <c:v>-2376.306862436912</c:v>
                </c:pt>
                <c:pt idx="17">
                  <c:v>-1091.3423914824</c:v>
                </c:pt>
                <c:pt idx="18">
                  <c:v>-1612.748360030399</c:v>
                </c:pt>
                <c:pt idx="19">
                  <c:v>-778.7309655895816</c:v>
                </c:pt>
                <c:pt idx="20">
                  <c:v>-1244.15224292376</c:v>
                </c:pt>
                <c:pt idx="21">
                  <c:v>-916.8016288555174</c:v>
                </c:pt>
                <c:pt idx="22">
                  <c:v>-566.4997780896</c:v>
                </c:pt>
                <c:pt idx="23">
                  <c:v>-240.5547672195691</c:v>
                </c:pt>
                <c:pt idx="24">
                  <c:v>22.69044922122207</c:v>
                </c:pt>
                <c:pt idx="25">
                  <c:v>-763.6624704600814</c:v>
                </c:pt>
                <c:pt idx="26">
                  <c:v>-1022.394330989311</c:v>
                </c:pt>
                <c:pt idx="27">
                  <c:v>1138.35084228087</c:v>
                </c:pt>
                <c:pt idx="28">
                  <c:v>2215.664788968075</c:v>
                </c:pt>
                <c:pt idx="29">
                  <c:v>2419.195941709753</c:v>
                </c:pt>
                <c:pt idx="30">
                  <c:v>2259.349540160698</c:v>
                </c:pt>
                <c:pt idx="31">
                  <c:v>1433.370929953101</c:v>
                </c:pt>
                <c:pt idx="32">
                  <c:v>1372.574478641179</c:v>
                </c:pt>
                <c:pt idx="33">
                  <c:v>980.5284828397326</c:v>
                </c:pt>
                <c:pt idx="34">
                  <c:v>-159.0236724654315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1880328"/>
        <c:axId val="2091805528"/>
      </c:scatterChart>
      <c:valAx>
        <c:axId val="2091880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1805528"/>
        <c:crosses val="autoZero"/>
        <c:crossBetween val="midCat"/>
      </c:valAx>
      <c:valAx>
        <c:axId val="2091805528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0918803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Strain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'G_stress_Xray (2)'!$Q$7:$Q$41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'G_stress_Xray (2)'!$G$7:$G$41</c:f>
              <c:numCache>
                <c:formatCode>0</c:formatCode>
                <c:ptCount val="35"/>
                <c:pt idx="0">
                  <c:v>754.6411149743381</c:v>
                </c:pt>
                <c:pt idx="1">
                  <c:v>230.7097133446965</c:v>
                </c:pt>
                <c:pt idx="2">
                  <c:v>303.6769982118224</c:v>
                </c:pt>
                <c:pt idx="3">
                  <c:v>-60.81435196049637</c:v>
                </c:pt>
                <c:pt idx="4">
                  <c:v>-139.9897695401038</c:v>
                </c:pt>
                <c:pt idx="5">
                  <c:v>-266.0687705655962</c:v>
                </c:pt>
                <c:pt idx="6">
                  <c:v>223.9975933138475</c:v>
                </c:pt>
                <c:pt idx="7">
                  <c:v>739.4441183310115</c:v>
                </c:pt>
                <c:pt idx="8">
                  <c:v>611.1050009484825</c:v>
                </c:pt>
                <c:pt idx="9">
                  <c:v>-111.7194742412453</c:v>
                </c:pt>
                <c:pt idx="10">
                  <c:v>-171.7217248066576</c:v>
                </c:pt>
                <c:pt idx="11">
                  <c:v>-350.8247785435602</c:v>
                </c:pt>
                <c:pt idx="12">
                  <c:v>-357.9007434542357</c:v>
                </c:pt>
                <c:pt idx="13">
                  <c:v>-136.0821993512729</c:v>
                </c:pt>
                <c:pt idx="14">
                  <c:v>282.8698712083645</c:v>
                </c:pt>
                <c:pt idx="15">
                  <c:v>53.06060794227543</c:v>
                </c:pt>
                <c:pt idx="16">
                  <c:v>-289.9766969829299</c:v>
                </c:pt>
                <c:pt idx="17">
                  <c:v>-135.799311826202</c:v>
                </c:pt>
                <c:pt idx="18">
                  <c:v>-51.43565405036172</c:v>
                </c:pt>
                <c:pt idx="19">
                  <c:v>82.78974237218927</c:v>
                </c:pt>
                <c:pt idx="20">
                  <c:v>188.8132377504034</c:v>
                </c:pt>
                <c:pt idx="21">
                  <c:v>66.44718298443537</c:v>
                </c:pt>
                <c:pt idx="22">
                  <c:v>133.7621674630316</c:v>
                </c:pt>
                <c:pt idx="23">
                  <c:v>406.8231791922224</c:v>
                </c:pt>
                <c:pt idx="24">
                  <c:v>285.7186152889527</c:v>
                </c:pt>
                <c:pt idx="25">
                  <c:v>512.2292234873136</c:v>
                </c:pt>
                <c:pt idx="26">
                  <c:v>1227.607048959742</c:v>
                </c:pt>
                <c:pt idx="27">
                  <c:v>517.8455269463476</c:v>
                </c:pt>
                <c:pt idx="28">
                  <c:v>-244.63770017781</c:v>
                </c:pt>
                <c:pt idx="29">
                  <c:v>-205.6126431624701</c:v>
                </c:pt>
                <c:pt idx="30">
                  <c:v>-150.4657875445382</c:v>
                </c:pt>
                <c:pt idx="31">
                  <c:v>129.2939569121085</c:v>
                </c:pt>
                <c:pt idx="32">
                  <c:v>399.6676465077732</c:v>
                </c:pt>
                <c:pt idx="33">
                  <c:v>435.3386552045344</c:v>
                </c:pt>
                <c:pt idx="34">
                  <c:v>739.2941653467141</c:v>
                </c:pt>
              </c:numCache>
            </c:numRef>
          </c:yVal>
          <c:smooth val="0"/>
        </c:ser>
        <c:ser>
          <c:idx val="1"/>
          <c:order val="1"/>
          <c:errBars>
            <c:errDir val="y"/>
            <c:errBarType val="both"/>
            <c:errValType val="cust"/>
            <c:noEndCap val="0"/>
            <c:plus>
              <c:numRef>
                <c:f>'G_stress_Xray (2)'!$J$7:$J$47</c:f>
                <c:numCache>
                  <c:formatCode>General</c:formatCode>
                  <c:ptCount val="41"/>
                  <c:pt idx="0">
                    <c:v>145.5688478341299</c:v>
                  </c:pt>
                  <c:pt idx="1">
                    <c:v>138.7541390637039</c:v>
                  </c:pt>
                  <c:pt idx="2">
                    <c:v>120.4009925398622</c:v>
                  </c:pt>
                  <c:pt idx="3">
                    <c:v>146.9301731503416</c:v>
                  </c:pt>
                  <c:pt idx="4">
                    <c:v>153.2299376617902</c:v>
                  </c:pt>
                  <c:pt idx="5">
                    <c:v>131.2478797658966</c:v>
                  </c:pt>
                  <c:pt idx="6">
                    <c:v>133.346861764745</c:v>
                  </c:pt>
                  <c:pt idx="7">
                    <c:v>152.9698904070854</c:v>
                  </c:pt>
                  <c:pt idx="8">
                    <c:v>188.9130721250505</c:v>
                  </c:pt>
                  <c:pt idx="9">
                    <c:v>258.8789736876206</c:v>
                  </c:pt>
                  <c:pt idx="10">
                    <c:v>262.0167103043602</c:v>
                  </c:pt>
                  <c:pt idx="11">
                    <c:v>315.2831200497576</c:v>
                  </c:pt>
                  <c:pt idx="12">
                    <c:v>413.4842734792144</c:v>
                  </c:pt>
                  <c:pt idx="13">
                    <c:v>252.3660065929338</c:v>
                  </c:pt>
                  <c:pt idx="14">
                    <c:v>280.8803657100952</c:v>
                  </c:pt>
                  <c:pt idx="15">
                    <c:v>221.7134309716298</c:v>
                  </c:pt>
                  <c:pt idx="16">
                    <c:v>333.8581327703807</c:v>
                  </c:pt>
                  <c:pt idx="17">
                    <c:v>230.3527697528671</c:v>
                  </c:pt>
                  <c:pt idx="18">
                    <c:v>408.4431685125509</c:v>
                  </c:pt>
                  <c:pt idx="19">
                    <c:v>298.6035549162528</c:v>
                  </c:pt>
                  <c:pt idx="20">
                    <c:v>249.8199180743273</c:v>
                  </c:pt>
                  <c:pt idx="21">
                    <c:v>198.3352998278876</c:v>
                  </c:pt>
                  <c:pt idx="22">
                    <c:v>294.6209213652553</c:v>
                  </c:pt>
                  <c:pt idx="23">
                    <c:v>192.7366550599751</c:v>
                  </c:pt>
                  <c:pt idx="24">
                    <c:v>227.4568580638701</c:v>
                  </c:pt>
                  <c:pt idx="25">
                    <c:v>282.7684675941616</c:v>
                  </c:pt>
                  <c:pt idx="26">
                    <c:v>156.5521307547965</c:v>
                  </c:pt>
                  <c:pt idx="27">
                    <c:v>105.0950290624746</c:v>
                  </c:pt>
                  <c:pt idx="28">
                    <c:v>117.9686634816405</c:v>
                  </c:pt>
                  <c:pt idx="29">
                    <c:v>129.286120107781</c:v>
                  </c:pt>
                  <c:pt idx="30">
                    <c:v>132.6269717515278</c:v>
                  </c:pt>
                  <c:pt idx="31">
                    <c:v>173.3677606978886</c:v>
                  </c:pt>
                  <c:pt idx="32">
                    <c:v>168.8882012171985</c:v>
                  </c:pt>
                  <c:pt idx="33">
                    <c:v>137.5195876212453</c:v>
                  </c:pt>
                  <c:pt idx="34">
                    <c:v>139.713377642156</c:v>
                  </c:pt>
                </c:numCache>
              </c:numRef>
            </c:plus>
            <c:minus>
              <c:numRef>
                <c:f>'G_stress_Xray (2)'!$J$7:$J$47</c:f>
                <c:numCache>
                  <c:formatCode>General</c:formatCode>
                  <c:ptCount val="41"/>
                  <c:pt idx="0">
                    <c:v>145.5688478341299</c:v>
                  </c:pt>
                  <c:pt idx="1">
                    <c:v>138.7541390637039</c:v>
                  </c:pt>
                  <c:pt idx="2">
                    <c:v>120.4009925398622</c:v>
                  </c:pt>
                  <c:pt idx="3">
                    <c:v>146.9301731503416</c:v>
                  </c:pt>
                  <c:pt idx="4">
                    <c:v>153.2299376617902</c:v>
                  </c:pt>
                  <c:pt idx="5">
                    <c:v>131.2478797658966</c:v>
                  </c:pt>
                  <c:pt idx="6">
                    <c:v>133.346861764745</c:v>
                  </c:pt>
                  <c:pt idx="7">
                    <c:v>152.9698904070854</c:v>
                  </c:pt>
                  <c:pt idx="8">
                    <c:v>188.9130721250505</c:v>
                  </c:pt>
                  <c:pt idx="9">
                    <c:v>258.8789736876206</c:v>
                  </c:pt>
                  <c:pt idx="10">
                    <c:v>262.0167103043602</c:v>
                  </c:pt>
                  <c:pt idx="11">
                    <c:v>315.2831200497576</c:v>
                  </c:pt>
                  <c:pt idx="12">
                    <c:v>413.4842734792144</c:v>
                  </c:pt>
                  <c:pt idx="13">
                    <c:v>252.3660065929338</c:v>
                  </c:pt>
                  <c:pt idx="14">
                    <c:v>280.8803657100952</c:v>
                  </c:pt>
                  <c:pt idx="15">
                    <c:v>221.7134309716298</c:v>
                  </c:pt>
                  <c:pt idx="16">
                    <c:v>333.8581327703807</c:v>
                  </c:pt>
                  <c:pt idx="17">
                    <c:v>230.3527697528671</c:v>
                  </c:pt>
                  <c:pt idx="18">
                    <c:v>408.4431685125509</c:v>
                  </c:pt>
                  <c:pt idx="19">
                    <c:v>298.6035549162528</c:v>
                  </c:pt>
                  <c:pt idx="20">
                    <c:v>249.8199180743273</c:v>
                  </c:pt>
                  <c:pt idx="21">
                    <c:v>198.3352998278876</c:v>
                  </c:pt>
                  <c:pt idx="22">
                    <c:v>294.6209213652553</c:v>
                  </c:pt>
                  <c:pt idx="23">
                    <c:v>192.7366550599751</c:v>
                  </c:pt>
                  <c:pt idx="24">
                    <c:v>227.4568580638701</c:v>
                  </c:pt>
                  <c:pt idx="25">
                    <c:v>282.7684675941616</c:v>
                  </c:pt>
                  <c:pt idx="26">
                    <c:v>156.5521307547965</c:v>
                  </c:pt>
                  <c:pt idx="27">
                    <c:v>105.0950290624746</c:v>
                  </c:pt>
                  <c:pt idx="28">
                    <c:v>117.9686634816405</c:v>
                  </c:pt>
                  <c:pt idx="29">
                    <c:v>129.286120107781</c:v>
                  </c:pt>
                  <c:pt idx="30">
                    <c:v>132.6269717515278</c:v>
                  </c:pt>
                  <c:pt idx="31">
                    <c:v>173.3677606978886</c:v>
                  </c:pt>
                  <c:pt idx="32">
                    <c:v>168.8882012171985</c:v>
                  </c:pt>
                  <c:pt idx="33">
                    <c:v>137.5195876212453</c:v>
                  </c:pt>
                  <c:pt idx="34">
                    <c:v>139.713377642156</c:v>
                  </c:pt>
                </c:numCache>
              </c:numRef>
            </c:minus>
          </c:errBars>
          <c:xVal>
            <c:numRef>
              <c:f>'G_stress_Xray (2)'!$Q$7:$Q$41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'G_stress_Xray (2)'!$I$7:$I$41</c:f>
              <c:numCache>
                <c:formatCode>0</c:formatCode>
                <c:ptCount val="35"/>
                <c:pt idx="0">
                  <c:v>-750.755713890836</c:v>
                </c:pt>
                <c:pt idx="1">
                  <c:v>-612.2867421014334</c:v>
                </c:pt>
                <c:pt idx="2">
                  <c:v>-586.0010008780361</c:v>
                </c:pt>
                <c:pt idx="3">
                  <c:v>-480.5439843174854</c:v>
                </c:pt>
                <c:pt idx="4">
                  <c:v>-779.2749279520767</c:v>
                </c:pt>
                <c:pt idx="5">
                  <c:v>-1252.805459876018</c:v>
                </c:pt>
                <c:pt idx="6">
                  <c:v>-1340.095049477348</c:v>
                </c:pt>
                <c:pt idx="7">
                  <c:v>-1432.30145931378</c:v>
                </c:pt>
                <c:pt idx="8">
                  <c:v>-832.2632020925741</c:v>
                </c:pt>
                <c:pt idx="9">
                  <c:v>-322.6230875220947</c:v>
                </c:pt>
                <c:pt idx="10">
                  <c:v>1607.105799896855</c:v>
                </c:pt>
                <c:pt idx="11">
                  <c:v>1563.259944381713</c:v>
                </c:pt>
                <c:pt idx="12">
                  <c:v>792.0282076921858</c:v>
                </c:pt>
                <c:pt idx="13">
                  <c:v>396.7726964278125</c:v>
                </c:pt>
                <c:pt idx="14">
                  <c:v>1056.644956798875</c:v>
                </c:pt>
                <c:pt idx="15">
                  <c:v>621.2021927114749</c:v>
                </c:pt>
                <c:pt idx="16">
                  <c:v>1393.395595040415</c:v>
                </c:pt>
                <c:pt idx="17">
                  <c:v>1251.776181091341</c:v>
                </c:pt>
                <c:pt idx="18">
                  <c:v>555.1414525397316</c:v>
                </c:pt>
                <c:pt idx="19">
                  <c:v>990.8693811124043</c:v>
                </c:pt>
                <c:pt idx="20">
                  <c:v>520.7008790197268</c:v>
                </c:pt>
                <c:pt idx="21">
                  <c:v>708.1122450524523</c:v>
                </c:pt>
                <c:pt idx="22">
                  <c:v>449.0518834649757</c:v>
                </c:pt>
                <c:pt idx="23">
                  <c:v>797.8112605058785</c:v>
                </c:pt>
                <c:pt idx="24">
                  <c:v>431.016593110887</c:v>
                </c:pt>
                <c:pt idx="25">
                  <c:v>3.986026022763592</c:v>
                </c:pt>
                <c:pt idx="26">
                  <c:v>-1739.063554713951</c:v>
                </c:pt>
                <c:pt idx="27">
                  <c:v>-1528.710592588134</c:v>
                </c:pt>
                <c:pt idx="28">
                  <c:v>-1566.375524718458</c:v>
                </c:pt>
                <c:pt idx="29">
                  <c:v>-1032.000343300772</c:v>
                </c:pt>
                <c:pt idx="30">
                  <c:v>-623.891770501807</c:v>
                </c:pt>
                <c:pt idx="31">
                  <c:v>-797.0542852005087</c:v>
                </c:pt>
                <c:pt idx="32">
                  <c:v>-638.1797866035317</c:v>
                </c:pt>
                <c:pt idx="33">
                  <c:v>-567.4961656684651</c:v>
                </c:pt>
                <c:pt idx="34">
                  <c:v>-750.755713890836</c:v>
                </c:pt>
              </c:numCache>
            </c:numRef>
          </c:yVal>
          <c:smooth val="0"/>
        </c:ser>
        <c:ser>
          <c:idx val="2"/>
          <c:order val="2"/>
          <c:xVal>
            <c:numRef>
              <c:f>'G_stress_Xray (2)'!$Q$7:$Q$41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'G_stress_Xray (2)'!$K$7:$K$41</c:f>
              <c:numCache>
                <c:formatCode>0</c:formatCode>
                <c:ptCount val="35"/>
                <c:pt idx="0">
                  <c:v>-64.40548992173393</c:v>
                </c:pt>
                <c:pt idx="1">
                  <c:v>834.3842282991104</c:v>
                </c:pt>
                <c:pt idx="2">
                  <c:v>1108.075279932109</c:v>
                </c:pt>
                <c:pt idx="3">
                  <c:v>1431.356437245024</c:v>
                </c:pt>
                <c:pt idx="4">
                  <c:v>1819.483371464375</c:v>
                </c:pt>
                <c:pt idx="5">
                  <c:v>2530.292967989356</c:v>
                </c:pt>
                <c:pt idx="6">
                  <c:v>2664.667198811758</c:v>
                </c:pt>
                <c:pt idx="7">
                  <c:v>1636.936285194427</c:v>
                </c:pt>
                <c:pt idx="8">
                  <c:v>-959.5475124080197</c:v>
                </c:pt>
                <c:pt idx="9">
                  <c:v>-432.8251786909748</c:v>
                </c:pt>
                <c:pt idx="10">
                  <c:v>-1167.886128813904</c:v>
                </c:pt>
                <c:pt idx="11">
                  <c:v>-1389.741182094267</c:v>
                </c:pt>
                <c:pt idx="12">
                  <c:v>-1151.717508310375</c:v>
                </c:pt>
                <c:pt idx="13">
                  <c:v>-1771.249973004354</c:v>
                </c:pt>
                <c:pt idx="14">
                  <c:v>-1248.443751894498</c:v>
                </c:pt>
                <c:pt idx="15">
                  <c:v>-1528.181778110157</c:v>
                </c:pt>
                <c:pt idx="16">
                  <c:v>-2376.306862436912</c:v>
                </c:pt>
                <c:pt idx="17">
                  <c:v>-1091.3423914824</c:v>
                </c:pt>
                <c:pt idx="18">
                  <c:v>-1612.748360030399</c:v>
                </c:pt>
                <c:pt idx="19">
                  <c:v>-778.7309655895816</c:v>
                </c:pt>
                <c:pt idx="20">
                  <c:v>-1244.15224292376</c:v>
                </c:pt>
                <c:pt idx="21">
                  <c:v>-916.8016288555174</c:v>
                </c:pt>
                <c:pt idx="22">
                  <c:v>-566.4997780896</c:v>
                </c:pt>
                <c:pt idx="23">
                  <c:v>-240.5547672195691</c:v>
                </c:pt>
                <c:pt idx="24">
                  <c:v>22.69044922122207</c:v>
                </c:pt>
                <c:pt idx="25">
                  <c:v>-763.6624704600814</c:v>
                </c:pt>
                <c:pt idx="26">
                  <c:v>-1022.394330989311</c:v>
                </c:pt>
                <c:pt idx="27">
                  <c:v>1138.35084228087</c:v>
                </c:pt>
                <c:pt idx="28">
                  <c:v>2215.664788968075</c:v>
                </c:pt>
                <c:pt idx="29">
                  <c:v>2419.195941709753</c:v>
                </c:pt>
                <c:pt idx="30">
                  <c:v>2259.349540160698</c:v>
                </c:pt>
                <c:pt idx="31">
                  <c:v>1433.370929953101</c:v>
                </c:pt>
                <c:pt idx="32">
                  <c:v>1372.574478641179</c:v>
                </c:pt>
                <c:pt idx="33">
                  <c:v>980.5284828397326</c:v>
                </c:pt>
                <c:pt idx="34">
                  <c:v>-159.0236724654315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9559016"/>
        <c:axId val="-2139564952"/>
      </c:scatterChart>
      <c:valAx>
        <c:axId val="-213955901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139564952"/>
        <c:crosses val="autoZero"/>
        <c:crossBetween val="midCat"/>
      </c:valAx>
      <c:valAx>
        <c:axId val="-2139564952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1395590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'G_stress_Xray (2)'!$T$52</c:f>
              <c:strCache>
                <c:ptCount val="1"/>
                <c:pt idx="0">
                  <c:v>X-ray tran</c:v>
                </c:pt>
              </c:strCache>
            </c:strRef>
          </c:tx>
          <c:spPr>
            <a:ln>
              <a:solidFill>
                <a:schemeClr val="accent2"/>
              </a:solidFill>
              <a:prstDash val="sysDash"/>
            </a:ln>
          </c:spPr>
          <c:marker>
            <c:symbol val="circle"/>
            <c:size val="7"/>
            <c:spPr>
              <a:solidFill>
                <a:schemeClr val="accent2"/>
              </a:solidFill>
            </c:spPr>
          </c:marker>
          <c:xVal>
            <c:numRef>
              <c:f>'G_stress_Xray (2)'!$S$54:$S$62</c:f>
              <c:numCache>
                <c:formatCode>General</c:formatCode>
                <c:ptCount val="9"/>
                <c:pt idx="0">
                  <c:v>-25.0</c:v>
                </c:pt>
                <c:pt idx="1">
                  <c:v>-15.0</c:v>
                </c:pt>
                <c:pt idx="2">
                  <c:v>-12.0</c:v>
                </c:pt>
                <c:pt idx="3">
                  <c:v>-10.0</c:v>
                </c:pt>
                <c:pt idx="4">
                  <c:v>-5.0</c:v>
                </c:pt>
                <c:pt idx="5">
                  <c:v>0.0</c:v>
                </c:pt>
                <c:pt idx="6">
                  <c:v>12.0</c:v>
                </c:pt>
                <c:pt idx="7">
                  <c:v>15.0</c:v>
                </c:pt>
                <c:pt idx="8">
                  <c:v>25.0</c:v>
                </c:pt>
              </c:numCache>
            </c:numRef>
          </c:xVal>
          <c:yVal>
            <c:numRef>
              <c:f>'G_stress_Xray (2)'!$T$54:$T$62</c:f>
              <c:numCache>
                <c:formatCode>General</c:formatCode>
                <c:ptCount val="9"/>
                <c:pt idx="0">
                  <c:v>-65.0</c:v>
                </c:pt>
                <c:pt idx="1">
                  <c:v>-32.0</c:v>
                </c:pt>
                <c:pt idx="2">
                  <c:v>-264.0</c:v>
                </c:pt>
                <c:pt idx="3">
                  <c:v>-171.0</c:v>
                </c:pt>
                <c:pt idx="4">
                  <c:v>574.0</c:v>
                </c:pt>
                <c:pt idx="5">
                  <c:v>434.0</c:v>
                </c:pt>
                <c:pt idx="6">
                  <c:v>-227.0</c:v>
                </c:pt>
                <c:pt idx="7">
                  <c:v>-24.0</c:v>
                </c:pt>
                <c:pt idx="8">
                  <c:v>-84.0</c:v>
                </c:pt>
              </c:numCache>
            </c:numRef>
          </c:yVal>
          <c:smooth val="0"/>
        </c:ser>
        <c:ser>
          <c:idx val="1"/>
          <c:order val="1"/>
          <c:errBars>
            <c:errDir val="y"/>
            <c:errBarType val="both"/>
            <c:errValType val="cust"/>
            <c:noEndCap val="0"/>
            <c:plus>
              <c:numRef>
                <c:f>'G_stress_Xray (2)'!$U$7:$U$47</c:f>
                <c:numCache>
                  <c:formatCode>General</c:formatCode>
                  <c:ptCount val="41"/>
                  <c:pt idx="0">
                    <c:v>86.61659899898171</c:v>
                  </c:pt>
                  <c:pt idx="1">
                    <c:v>84.28917067899668</c:v>
                  </c:pt>
                  <c:pt idx="2">
                    <c:v>69.07346996438937</c:v>
                  </c:pt>
                  <c:pt idx="3">
                    <c:v>81.72678117001703</c:v>
                  </c:pt>
                  <c:pt idx="4">
                    <c:v>75.93805831577386</c:v>
                  </c:pt>
                  <c:pt idx="5">
                    <c:v>72.57217461208043</c:v>
                  </c:pt>
                  <c:pt idx="6">
                    <c:v>71.3577114005614</c:v>
                  </c:pt>
                  <c:pt idx="7">
                    <c:v>91.01920308288026</c:v>
                  </c:pt>
                  <c:pt idx="8">
                    <c:v>99.4245495306153</c:v>
                  </c:pt>
                  <c:pt idx="9">
                    <c:v>140.0369353296823</c:v>
                  </c:pt>
                  <c:pt idx="10">
                    <c:v>237.5821352443753</c:v>
                  </c:pt>
                  <c:pt idx="11">
                    <c:v>190.4385801675482</c:v>
                  </c:pt>
                  <c:pt idx="12">
                    <c:v>207.9330327558245</c:v>
                  </c:pt>
                  <c:pt idx="13">
                    <c:v>168.6399164286046</c:v>
                  </c:pt>
                  <c:pt idx="14">
                    <c:v>166.5672080181643</c:v>
                  </c:pt>
                  <c:pt idx="15">
                    <c:v>213.0946665148972</c:v>
                  </c:pt>
                  <c:pt idx="16">
                    <c:v>167.78610173879</c:v>
                  </c:pt>
                  <c:pt idx="17">
                    <c:v>156.6179118289169</c:v>
                  </c:pt>
                  <c:pt idx="18">
                    <c:v>177.0481134231798</c:v>
                  </c:pt>
                  <c:pt idx="19">
                    <c:v>132.6179145172706</c:v>
                  </c:pt>
                  <c:pt idx="20">
                    <c:v>135.3142167630972</c:v>
                  </c:pt>
                  <c:pt idx="21">
                    <c:v>118.7857751298617</c:v>
                  </c:pt>
                  <c:pt idx="22">
                    <c:v>159.3774168784478</c:v>
                  </c:pt>
                  <c:pt idx="23">
                    <c:v>125.8410848977246</c:v>
                  </c:pt>
                  <c:pt idx="24">
                    <c:v>140.425033319585</c:v>
                  </c:pt>
                  <c:pt idx="25">
                    <c:v>149.6050914325609</c:v>
                  </c:pt>
                  <c:pt idx="26">
                    <c:v>134.6087753506417</c:v>
                  </c:pt>
                  <c:pt idx="27">
                    <c:v>84.0190304212468</c:v>
                  </c:pt>
                  <c:pt idx="28">
                    <c:v>73.481257767232</c:v>
                  </c:pt>
                  <c:pt idx="29">
                    <c:v>79.88394402076456</c:v>
                  </c:pt>
                  <c:pt idx="30">
                    <c:v>66.53543867627855</c:v>
                  </c:pt>
                  <c:pt idx="31">
                    <c:v>92.49449022198452</c:v>
                  </c:pt>
                  <c:pt idx="32">
                    <c:v>84.96625162274597</c:v>
                  </c:pt>
                  <c:pt idx="33">
                    <c:v>74.21007060247787</c:v>
                  </c:pt>
                  <c:pt idx="34">
                    <c:v>85.0618055590207</c:v>
                  </c:pt>
                </c:numCache>
              </c:numRef>
            </c:plus>
            <c:minus>
              <c:numRef>
                <c:f>'G_stress_Xray (2)'!$U$7:$U$47</c:f>
                <c:numCache>
                  <c:formatCode>General</c:formatCode>
                  <c:ptCount val="41"/>
                  <c:pt idx="0">
                    <c:v>86.61659899898171</c:v>
                  </c:pt>
                  <c:pt idx="1">
                    <c:v>84.28917067899668</c:v>
                  </c:pt>
                  <c:pt idx="2">
                    <c:v>69.07346996438937</c:v>
                  </c:pt>
                  <c:pt idx="3">
                    <c:v>81.72678117001703</c:v>
                  </c:pt>
                  <c:pt idx="4">
                    <c:v>75.93805831577386</c:v>
                  </c:pt>
                  <c:pt idx="5">
                    <c:v>72.57217461208043</c:v>
                  </c:pt>
                  <c:pt idx="6">
                    <c:v>71.3577114005614</c:v>
                  </c:pt>
                  <c:pt idx="7">
                    <c:v>91.01920308288026</c:v>
                  </c:pt>
                  <c:pt idx="8">
                    <c:v>99.4245495306153</c:v>
                  </c:pt>
                  <c:pt idx="9">
                    <c:v>140.0369353296823</c:v>
                  </c:pt>
                  <c:pt idx="10">
                    <c:v>237.5821352443753</c:v>
                  </c:pt>
                  <c:pt idx="11">
                    <c:v>190.4385801675482</c:v>
                  </c:pt>
                  <c:pt idx="12">
                    <c:v>207.9330327558245</c:v>
                  </c:pt>
                  <c:pt idx="13">
                    <c:v>168.6399164286046</c:v>
                  </c:pt>
                  <c:pt idx="14">
                    <c:v>166.5672080181643</c:v>
                  </c:pt>
                  <c:pt idx="15">
                    <c:v>213.0946665148972</c:v>
                  </c:pt>
                  <c:pt idx="16">
                    <c:v>167.78610173879</c:v>
                  </c:pt>
                  <c:pt idx="17">
                    <c:v>156.6179118289169</c:v>
                  </c:pt>
                  <c:pt idx="18">
                    <c:v>177.0481134231798</c:v>
                  </c:pt>
                  <c:pt idx="19">
                    <c:v>132.6179145172706</c:v>
                  </c:pt>
                  <c:pt idx="20">
                    <c:v>135.3142167630972</c:v>
                  </c:pt>
                  <c:pt idx="21">
                    <c:v>118.7857751298617</c:v>
                  </c:pt>
                  <c:pt idx="22">
                    <c:v>159.3774168784478</c:v>
                  </c:pt>
                  <c:pt idx="23">
                    <c:v>125.8410848977246</c:v>
                  </c:pt>
                  <c:pt idx="24">
                    <c:v>140.425033319585</c:v>
                  </c:pt>
                  <c:pt idx="25">
                    <c:v>149.6050914325609</c:v>
                  </c:pt>
                  <c:pt idx="26">
                    <c:v>134.6087753506417</c:v>
                  </c:pt>
                  <c:pt idx="27">
                    <c:v>84.0190304212468</c:v>
                  </c:pt>
                  <c:pt idx="28">
                    <c:v>73.481257767232</c:v>
                  </c:pt>
                  <c:pt idx="29">
                    <c:v>79.88394402076456</c:v>
                  </c:pt>
                  <c:pt idx="30">
                    <c:v>66.53543867627855</c:v>
                  </c:pt>
                  <c:pt idx="31">
                    <c:v>92.49449022198452</c:v>
                  </c:pt>
                  <c:pt idx="32">
                    <c:v>84.96625162274597</c:v>
                  </c:pt>
                  <c:pt idx="33">
                    <c:v>74.21007060247787</c:v>
                  </c:pt>
                  <c:pt idx="34">
                    <c:v>85.0618055590207</c:v>
                  </c:pt>
                </c:numCache>
              </c:numRef>
            </c:minus>
          </c:errBars>
          <c:xVal>
            <c:numRef>
              <c:f>'G_stress_Xray (2)'!$Q$7:$Q$41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'G_stress_Xray (2)'!$T$7:$T$41</c:f>
              <c:numCache>
                <c:formatCode>0</c:formatCode>
                <c:ptCount val="35"/>
                <c:pt idx="0">
                  <c:v>-135.6555230416691</c:v>
                </c:pt>
                <c:pt idx="1">
                  <c:v>-55.71099634873676</c:v>
                </c:pt>
                <c:pt idx="2">
                  <c:v>-10.40237607495521</c:v>
                </c:pt>
                <c:pt idx="3">
                  <c:v>14.75004498870241</c:v>
                </c:pt>
                <c:pt idx="4">
                  <c:v>-35.47646077605442</c:v>
                </c:pt>
                <c:pt idx="5">
                  <c:v>-104.7020139969064</c:v>
                </c:pt>
                <c:pt idx="6">
                  <c:v>-60.95402102676593</c:v>
                </c:pt>
                <c:pt idx="7">
                  <c:v>-142.9181787964057</c:v>
                </c:pt>
                <c:pt idx="8">
                  <c:v>-272.1849252794233</c:v>
                </c:pt>
                <c:pt idx="9">
                  <c:v>-150.2973147800507</c:v>
                </c:pt>
                <c:pt idx="10">
                  <c:v>305.4788972312416</c:v>
                </c:pt>
                <c:pt idx="11">
                  <c:v>249.2924574125943</c:v>
                </c:pt>
                <c:pt idx="12">
                  <c:v>57.643437126673</c:v>
                </c:pt>
                <c:pt idx="13">
                  <c:v>-97.02213548107448</c:v>
                </c:pt>
                <c:pt idx="14">
                  <c:v>191.5717508996377</c:v>
                </c:pt>
                <c:pt idx="15">
                  <c:v>13.37173871299032</c:v>
                </c:pt>
                <c:pt idx="16">
                  <c:v>100.2677467935715</c:v>
                </c:pt>
                <c:pt idx="17">
                  <c:v>217.8434271325614</c:v>
                </c:pt>
                <c:pt idx="18">
                  <c:v>-25.88659301328367</c:v>
                </c:pt>
                <c:pt idx="19">
                  <c:v>202.5634421484614</c:v>
                </c:pt>
                <c:pt idx="20">
                  <c:v>31.01941853346232</c:v>
                </c:pt>
                <c:pt idx="21">
                  <c:v>106.1490514038526</c:v>
                </c:pt>
                <c:pt idx="22">
                  <c:v>78.96516606224348</c:v>
                </c:pt>
                <c:pt idx="23">
                  <c:v>242.5700245767873</c:v>
                </c:pt>
                <c:pt idx="24">
                  <c:v>154.9556582432373</c:v>
                </c:pt>
                <c:pt idx="25">
                  <c:v>-26.37944156874423</c:v>
                </c:pt>
                <c:pt idx="26">
                  <c:v>-466.6664837352828</c:v>
                </c:pt>
                <c:pt idx="27">
                  <c:v>-248.8033762811859</c:v>
                </c:pt>
                <c:pt idx="28">
                  <c:v>-224.962028490631</c:v>
                </c:pt>
                <c:pt idx="29">
                  <c:v>-48.13942327473295</c:v>
                </c:pt>
                <c:pt idx="30">
                  <c:v>55.1895999887593</c:v>
                </c:pt>
                <c:pt idx="31">
                  <c:v>-53.25504571176077</c:v>
                </c:pt>
                <c:pt idx="32">
                  <c:v>14.35091745592338</c:v>
                </c:pt>
                <c:pt idx="33">
                  <c:v>-4.747828370664084</c:v>
                </c:pt>
                <c:pt idx="34">
                  <c:v>-147.6829593729073</c:v>
                </c:pt>
              </c:numCache>
            </c:numRef>
          </c:yVal>
          <c:smooth val="0"/>
        </c:ser>
        <c:ser>
          <c:idx val="2"/>
          <c:order val="2"/>
          <c:xVal>
            <c:numRef>
              <c:f>'G_stress_Xray (2)'!$Q$7:$Q$41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'G_stress_Xray (2)'!$V$7:$V$41</c:f>
              <c:numCache>
                <c:formatCode>0</c:formatCode>
                <c:ptCount val="35"/>
                <c:pt idx="0">
                  <c:v>-17.68907829697963</c:v>
                </c:pt>
                <c:pt idx="1">
                  <c:v>192.9355766888567</c:v>
                </c:pt>
                <c:pt idx="2">
                  <c:v>280.7669846892884</c:v>
                </c:pt>
                <c:pt idx="3">
                  <c:v>343.3579299447586</c:v>
                </c:pt>
                <c:pt idx="4">
                  <c:v>411.1851219361482</c:v>
                </c:pt>
                <c:pt idx="5">
                  <c:v>545.5180282924548</c:v>
                </c:pt>
                <c:pt idx="6">
                  <c:v>627.3644903979242</c:v>
                </c:pt>
                <c:pt idx="7">
                  <c:v>384.6070585409422</c:v>
                </c:pt>
                <c:pt idx="8">
                  <c:v>-294.0619161148906</c:v>
                </c:pt>
                <c:pt idx="9">
                  <c:v>-169.238299199702</c:v>
                </c:pt>
                <c:pt idx="10">
                  <c:v>-171.47284051592</c:v>
                </c:pt>
                <c:pt idx="11">
                  <c:v>-258.2546112004647</c:v>
                </c:pt>
                <c:pt idx="12">
                  <c:v>-276.4378578112671</c:v>
                </c:pt>
                <c:pt idx="13">
                  <c:v>-469.6510317897281</c:v>
                </c:pt>
                <c:pt idx="14">
                  <c:v>-204.6153709070357</c:v>
                </c:pt>
                <c:pt idx="15">
                  <c:v>-356.0536312719776</c:v>
                </c:pt>
                <c:pt idx="16">
                  <c:v>-547.6498630853441</c:v>
                </c:pt>
                <c:pt idx="17">
                  <c:v>-184.8800775285503</c:v>
                </c:pt>
                <c:pt idx="18">
                  <c:v>-398.4926545487748</c:v>
                </c:pt>
                <c:pt idx="19">
                  <c:v>-101.5866174409424</c:v>
                </c:pt>
                <c:pt idx="20">
                  <c:v>-272.3147118005744</c:v>
                </c:pt>
                <c:pt idx="21">
                  <c:v>-173.1330206740797</c:v>
                </c:pt>
                <c:pt idx="22">
                  <c:v>-95.58277576744923</c:v>
                </c:pt>
                <c:pt idx="23">
                  <c:v>64.10086356147598</c:v>
                </c:pt>
                <c:pt idx="24">
                  <c:v>84.77460226220117</c:v>
                </c:pt>
                <c:pt idx="25">
                  <c:v>-158.3190269017332</c:v>
                </c:pt>
                <c:pt idx="26">
                  <c:v>-343.4889609076103</c:v>
                </c:pt>
                <c:pt idx="27">
                  <c:v>209.5978078369242</c:v>
                </c:pt>
                <c:pt idx="28">
                  <c:v>425.0761504242418</c:v>
                </c:pt>
                <c:pt idx="29">
                  <c:v>545.034938211451</c:v>
                </c:pt>
                <c:pt idx="30">
                  <c:v>550.7467002588774</c:v>
                </c:pt>
                <c:pt idx="31">
                  <c:v>330.099288142766</c:v>
                </c:pt>
                <c:pt idx="32">
                  <c:v>359.949306794858</c:v>
                </c:pt>
                <c:pt idx="33">
                  <c:v>261.3189080916824</c:v>
                </c:pt>
                <c:pt idx="34">
                  <c:v>-45.97901475291593</c:v>
                </c:pt>
              </c:numCache>
            </c:numRef>
          </c:yVal>
          <c:smooth val="0"/>
        </c:ser>
        <c:ser>
          <c:idx val="3"/>
          <c:order val="3"/>
          <c:spPr>
            <a:ln>
              <a:solidFill>
                <a:schemeClr val="accent3"/>
              </a:solidFill>
              <a:prstDash val="sysDash"/>
            </a:ln>
          </c:spPr>
          <c:marker>
            <c:symbol val="circle"/>
            <c:size val="7"/>
            <c:spPr>
              <a:ln>
                <a:solidFill>
                  <a:schemeClr val="accent3"/>
                </a:solidFill>
              </a:ln>
            </c:spPr>
          </c:marker>
          <c:xVal>
            <c:numRef>
              <c:f>'G_stress_Xray (2)'!$S$54:$S$62</c:f>
              <c:numCache>
                <c:formatCode>General</c:formatCode>
                <c:ptCount val="9"/>
                <c:pt idx="0">
                  <c:v>-25.0</c:v>
                </c:pt>
                <c:pt idx="1">
                  <c:v>-15.0</c:v>
                </c:pt>
                <c:pt idx="2">
                  <c:v>-12.0</c:v>
                </c:pt>
                <c:pt idx="3">
                  <c:v>-10.0</c:v>
                </c:pt>
                <c:pt idx="4">
                  <c:v>-5.0</c:v>
                </c:pt>
                <c:pt idx="5">
                  <c:v>0.0</c:v>
                </c:pt>
                <c:pt idx="6">
                  <c:v>12.0</c:v>
                </c:pt>
                <c:pt idx="7">
                  <c:v>15.0</c:v>
                </c:pt>
                <c:pt idx="8">
                  <c:v>25.0</c:v>
                </c:pt>
              </c:numCache>
            </c:numRef>
          </c:xVal>
          <c:yVal>
            <c:numRef>
              <c:f>'G_stress_Xray (2)'!$V$54:$V$62</c:f>
              <c:numCache>
                <c:formatCode>General</c:formatCode>
                <c:ptCount val="9"/>
                <c:pt idx="0">
                  <c:v>26.0</c:v>
                </c:pt>
                <c:pt idx="1">
                  <c:v>155.0</c:v>
                </c:pt>
                <c:pt idx="2">
                  <c:v>197.0</c:v>
                </c:pt>
                <c:pt idx="3">
                  <c:v>-322.0</c:v>
                </c:pt>
                <c:pt idx="4">
                  <c:v>-26.0</c:v>
                </c:pt>
                <c:pt idx="5">
                  <c:v>-70.0</c:v>
                </c:pt>
                <c:pt idx="6">
                  <c:v>350.0</c:v>
                </c:pt>
                <c:pt idx="7">
                  <c:v>135.0</c:v>
                </c:pt>
                <c:pt idx="8">
                  <c:v>-54.0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9406248"/>
        <c:axId val="-2139421608"/>
      </c:scatterChart>
      <c:valAx>
        <c:axId val="-2139406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9421608"/>
        <c:crosses val="autoZero"/>
        <c:crossBetween val="midCat"/>
      </c:valAx>
      <c:valAx>
        <c:axId val="-2139421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94062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'G_stress_Xray (2)'!$T$52</c:f>
              <c:strCache>
                <c:ptCount val="1"/>
                <c:pt idx="0">
                  <c:v>X-ray tran</c:v>
                </c:pt>
              </c:strCache>
            </c:strRef>
          </c:tx>
          <c:spPr>
            <a:ln>
              <a:solidFill>
                <a:schemeClr val="accent2"/>
              </a:solidFill>
              <a:prstDash val="sysDash"/>
            </a:ln>
          </c:spPr>
          <c:marker>
            <c:symbol val="circle"/>
            <c:size val="7"/>
            <c:spPr>
              <a:solidFill>
                <a:schemeClr val="accent2"/>
              </a:solidFill>
            </c:spPr>
          </c:marker>
          <c:xVal>
            <c:numRef>
              <c:f>'G_stress_Xray (2)'!$S$54:$S$62</c:f>
              <c:numCache>
                <c:formatCode>General</c:formatCode>
                <c:ptCount val="9"/>
                <c:pt idx="0">
                  <c:v>-25.0</c:v>
                </c:pt>
                <c:pt idx="1">
                  <c:v>-15.0</c:v>
                </c:pt>
                <c:pt idx="2">
                  <c:v>-12.0</c:v>
                </c:pt>
                <c:pt idx="3">
                  <c:v>-10.0</c:v>
                </c:pt>
                <c:pt idx="4">
                  <c:v>-5.0</c:v>
                </c:pt>
                <c:pt idx="5">
                  <c:v>0.0</c:v>
                </c:pt>
                <c:pt idx="6">
                  <c:v>12.0</c:v>
                </c:pt>
                <c:pt idx="7">
                  <c:v>15.0</c:v>
                </c:pt>
                <c:pt idx="8">
                  <c:v>25.0</c:v>
                </c:pt>
              </c:numCache>
            </c:numRef>
          </c:xVal>
          <c:yVal>
            <c:numRef>
              <c:f>'G_stress_Xray (2)'!$T$54:$T$62</c:f>
              <c:numCache>
                <c:formatCode>General</c:formatCode>
                <c:ptCount val="9"/>
                <c:pt idx="0">
                  <c:v>-65.0</c:v>
                </c:pt>
                <c:pt idx="1">
                  <c:v>-32.0</c:v>
                </c:pt>
                <c:pt idx="2">
                  <c:v>-264.0</c:v>
                </c:pt>
                <c:pt idx="3">
                  <c:v>-171.0</c:v>
                </c:pt>
                <c:pt idx="4">
                  <c:v>574.0</c:v>
                </c:pt>
                <c:pt idx="5">
                  <c:v>434.0</c:v>
                </c:pt>
                <c:pt idx="6">
                  <c:v>-227.0</c:v>
                </c:pt>
                <c:pt idx="7">
                  <c:v>-24.0</c:v>
                </c:pt>
                <c:pt idx="8">
                  <c:v>-84.0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'G_stress_Xray (2)'!$U$7:$U$47</c:f>
                <c:numCache>
                  <c:formatCode>General</c:formatCode>
                  <c:ptCount val="41"/>
                  <c:pt idx="0">
                    <c:v>86.61659899898171</c:v>
                  </c:pt>
                  <c:pt idx="1">
                    <c:v>84.28917067899668</c:v>
                  </c:pt>
                  <c:pt idx="2">
                    <c:v>69.07346996438937</c:v>
                  </c:pt>
                  <c:pt idx="3">
                    <c:v>81.72678117001703</c:v>
                  </c:pt>
                  <c:pt idx="4">
                    <c:v>75.93805831577386</c:v>
                  </c:pt>
                  <c:pt idx="5">
                    <c:v>72.57217461208043</c:v>
                  </c:pt>
                  <c:pt idx="6">
                    <c:v>71.3577114005614</c:v>
                  </c:pt>
                  <c:pt idx="7">
                    <c:v>91.01920308288026</c:v>
                  </c:pt>
                  <c:pt idx="8">
                    <c:v>99.4245495306153</c:v>
                  </c:pt>
                  <c:pt idx="9">
                    <c:v>140.0369353296823</c:v>
                  </c:pt>
                  <c:pt idx="10">
                    <c:v>237.5821352443753</c:v>
                  </c:pt>
                  <c:pt idx="11">
                    <c:v>190.4385801675482</c:v>
                  </c:pt>
                  <c:pt idx="12">
                    <c:v>207.9330327558245</c:v>
                  </c:pt>
                  <c:pt idx="13">
                    <c:v>168.6399164286046</c:v>
                  </c:pt>
                  <c:pt idx="14">
                    <c:v>166.5672080181643</c:v>
                  </c:pt>
                  <c:pt idx="15">
                    <c:v>213.0946665148972</c:v>
                  </c:pt>
                  <c:pt idx="16">
                    <c:v>167.78610173879</c:v>
                  </c:pt>
                  <c:pt idx="17">
                    <c:v>156.6179118289169</c:v>
                  </c:pt>
                  <c:pt idx="18">
                    <c:v>177.0481134231798</c:v>
                  </c:pt>
                  <c:pt idx="19">
                    <c:v>132.6179145172706</c:v>
                  </c:pt>
                  <c:pt idx="20">
                    <c:v>135.3142167630972</c:v>
                  </c:pt>
                  <c:pt idx="21">
                    <c:v>118.7857751298617</c:v>
                  </c:pt>
                  <c:pt idx="22">
                    <c:v>159.3774168784478</c:v>
                  </c:pt>
                  <c:pt idx="23">
                    <c:v>125.8410848977246</c:v>
                  </c:pt>
                  <c:pt idx="24">
                    <c:v>140.425033319585</c:v>
                  </c:pt>
                  <c:pt idx="25">
                    <c:v>149.6050914325609</c:v>
                  </c:pt>
                  <c:pt idx="26">
                    <c:v>134.6087753506417</c:v>
                  </c:pt>
                  <c:pt idx="27">
                    <c:v>84.0190304212468</c:v>
                  </c:pt>
                  <c:pt idx="28">
                    <c:v>73.481257767232</c:v>
                  </c:pt>
                  <c:pt idx="29">
                    <c:v>79.88394402076456</c:v>
                  </c:pt>
                  <c:pt idx="30">
                    <c:v>66.53543867627855</c:v>
                  </c:pt>
                  <c:pt idx="31">
                    <c:v>92.49449022198452</c:v>
                  </c:pt>
                  <c:pt idx="32">
                    <c:v>84.96625162274597</c:v>
                  </c:pt>
                  <c:pt idx="33">
                    <c:v>74.21007060247787</c:v>
                  </c:pt>
                  <c:pt idx="34">
                    <c:v>85.0618055590207</c:v>
                  </c:pt>
                </c:numCache>
              </c:numRef>
            </c:plus>
            <c:minus>
              <c:numRef>
                <c:f>'G_stress_Xray (2)'!$U$7:$U$47</c:f>
                <c:numCache>
                  <c:formatCode>General</c:formatCode>
                  <c:ptCount val="41"/>
                  <c:pt idx="0">
                    <c:v>86.61659899898171</c:v>
                  </c:pt>
                  <c:pt idx="1">
                    <c:v>84.28917067899668</c:v>
                  </c:pt>
                  <c:pt idx="2">
                    <c:v>69.07346996438937</c:v>
                  </c:pt>
                  <c:pt idx="3">
                    <c:v>81.72678117001703</c:v>
                  </c:pt>
                  <c:pt idx="4">
                    <c:v>75.93805831577386</c:v>
                  </c:pt>
                  <c:pt idx="5">
                    <c:v>72.57217461208043</c:v>
                  </c:pt>
                  <c:pt idx="6">
                    <c:v>71.3577114005614</c:v>
                  </c:pt>
                  <c:pt idx="7">
                    <c:v>91.01920308288026</c:v>
                  </c:pt>
                  <c:pt idx="8">
                    <c:v>99.4245495306153</c:v>
                  </c:pt>
                  <c:pt idx="9">
                    <c:v>140.0369353296823</c:v>
                  </c:pt>
                  <c:pt idx="10">
                    <c:v>237.5821352443753</c:v>
                  </c:pt>
                  <c:pt idx="11">
                    <c:v>190.4385801675482</c:v>
                  </c:pt>
                  <c:pt idx="12">
                    <c:v>207.9330327558245</c:v>
                  </c:pt>
                  <c:pt idx="13">
                    <c:v>168.6399164286046</c:v>
                  </c:pt>
                  <c:pt idx="14">
                    <c:v>166.5672080181643</c:v>
                  </c:pt>
                  <c:pt idx="15">
                    <c:v>213.0946665148972</c:v>
                  </c:pt>
                  <c:pt idx="16">
                    <c:v>167.78610173879</c:v>
                  </c:pt>
                  <c:pt idx="17">
                    <c:v>156.6179118289169</c:v>
                  </c:pt>
                  <c:pt idx="18">
                    <c:v>177.0481134231798</c:v>
                  </c:pt>
                  <c:pt idx="19">
                    <c:v>132.6179145172706</c:v>
                  </c:pt>
                  <c:pt idx="20">
                    <c:v>135.3142167630972</c:v>
                  </c:pt>
                  <c:pt idx="21">
                    <c:v>118.7857751298617</c:v>
                  </c:pt>
                  <c:pt idx="22">
                    <c:v>159.3774168784478</c:v>
                  </c:pt>
                  <c:pt idx="23">
                    <c:v>125.8410848977246</c:v>
                  </c:pt>
                  <c:pt idx="24">
                    <c:v>140.425033319585</c:v>
                  </c:pt>
                  <c:pt idx="25">
                    <c:v>149.6050914325609</c:v>
                  </c:pt>
                  <c:pt idx="26">
                    <c:v>134.6087753506417</c:v>
                  </c:pt>
                  <c:pt idx="27">
                    <c:v>84.0190304212468</c:v>
                  </c:pt>
                  <c:pt idx="28">
                    <c:v>73.481257767232</c:v>
                  </c:pt>
                  <c:pt idx="29">
                    <c:v>79.88394402076456</c:v>
                  </c:pt>
                  <c:pt idx="30">
                    <c:v>66.53543867627855</c:v>
                  </c:pt>
                  <c:pt idx="31">
                    <c:v>92.49449022198452</c:v>
                  </c:pt>
                  <c:pt idx="32">
                    <c:v>84.96625162274597</c:v>
                  </c:pt>
                  <c:pt idx="33">
                    <c:v>74.21007060247787</c:v>
                  </c:pt>
                  <c:pt idx="34">
                    <c:v>85.0618055590207</c:v>
                  </c:pt>
                </c:numCache>
              </c:numRef>
            </c:minus>
          </c:errBars>
          <c:xVal>
            <c:numRef>
              <c:f>'G_stress_Xray (2)'!$Q$7:$Q$41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'G_stress_Xray (2)'!$T$7:$T$41</c:f>
              <c:numCache>
                <c:formatCode>0</c:formatCode>
                <c:ptCount val="35"/>
                <c:pt idx="0">
                  <c:v>-135.6555230416691</c:v>
                </c:pt>
                <c:pt idx="1">
                  <c:v>-55.71099634873676</c:v>
                </c:pt>
                <c:pt idx="2">
                  <c:v>-10.40237607495521</c:v>
                </c:pt>
                <c:pt idx="3">
                  <c:v>14.75004498870241</c:v>
                </c:pt>
                <c:pt idx="4">
                  <c:v>-35.47646077605442</c:v>
                </c:pt>
                <c:pt idx="5">
                  <c:v>-104.7020139969064</c:v>
                </c:pt>
                <c:pt idx="6">
                  <c:v>-60.95402102676593</c:v>
                </c:pt>
                <c:pt idx="7">
                  <c:v>-142.9181787964057</c:v>
                </c:pt>
                <c:pt idx="8">
                  <c:v>-272.1849252794233</c:v>
                </c:pt>
                <c:pt idx="9">
                  <c:v>-150.2973147800507</c:v>
                </c:pt>
                <c:pt idx="10">
                  <c:v>305.4788972312416</c:v>
                </c:pt>
                <c:pt idx="11">
                  <c:v>249.2924574125943</c:v>
                </c:pt>
                <c:pt idx="12">
                  <c:v>57.643437126673</c:v>
                </c:pt>
                <c:pt idx="13">
                  <c:v>-97.02213548107448</c:v>
                </c:pt>
                <c:pt idx="14">
                  <c:v>191.5717508996377</c:v>
                </c:pt>
                <c:pt idx="15">
                  <c:v>13.37173871299032</c:v>
                </c:pt>
                <c:pt idx="16">
                  <c:v>100.2677467935715</c:v>
                </c:pt>
                <c:pt idx="17">
                  <c:v>217.8434271325614</c:v>
                </c:pt>
                <c:pt idx="18">
                  <c:v>-25.88659301328367</c:v>
                </c:pt>
                <c:pt idx="19">
                  <c:v>202.5634421484614</c:v>
                </c:pt>
                <c:pt idx="20">
                  <c:v>31.01941853346232</c:v>
                </c:pt>
                <c:pt idx="21">
                  <c:v>106.1490514038526</c:v>
                </c:pt>
                <c:pt idx="22">
                  <c:v>78.96516606224348</c:v>
                </c:pt>
                <c:pt idx="23">
                  <c:v>242.5700245767873</c:v>
                </c:pt>
                <c:pt idx="24">
                  <c:v>154.9556582432373</c:v>
                </c:pt>
                <c:pt idx="25">
                  <c:v>-26.37944156874423</c:v>
                </c:pt>
                <c:pt idx="26">
                  <c:v>-466.6664837352828</c:v>
                </c:pt>
                <c:pt idx="27">
                  <c:v>-248.8033762811859</c:v>
                </c:pt>
                <c:pt idx="28">
                  <c:v>-224.962028490631</c:v>
                </c:pt>
                <c:pt idx="29">
                  <c:v>-48.13942327473295</c:v>
                </c:pt>
                <c:pt idx="30">
                  <c:v>55.1895999887593</c:v>
                </c:pt>
                <c:pt idx="31">
                  <c:v>-53.25504571176077</c:v>
                </c:pt>
                <c:pt idx="32">
                  <c:v>14.35091745592338</c:v>
                </c:pt>
                <c:pt idx="33">
                  <c:v>-4.747828370664084</c:v>
                </c:pt>
                <c:pt idx="34">
                  <c:v>-147.6829593729073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9453192"/>
        <c:axId val="-2139450264"/>
      </c:scatterChart>
      <c:valAx>
        <c:axId val="-2139453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9450264"/>
        <c:crosses val="autoZero"/>
        <c:crossBetween val="midCat"/>
      </c:valAx>
      <c:valAx>
        <c:axId val="-2139450264"/>
        <c:scaling>
          <c:orientation val="minMax"/>
          <c:min val="-8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94531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long</c:v>
          </c:tx>
          <c:xVal>
            <c:numRef>
              <c:f>'G_stress_Xray (2)'!$Q$7:$Q$41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'G_stress_Xray (2)'!$V$7:$V$41</c:f>
              <c:numCache>
                <c:formatCode>0</c:formatCode>
                <c:ptCount val="35"/>
                <c:pt idx="0">
                  <c:v>-17.68907829697963</c:v>
                </c:pt>
                <c:pt idx="1">
                  <c:v>192.9355766888567</c:v>
                </c:pt>
                <c:pt idx="2">
                  <c:v>280.7669846892884</c:v>
                </c:pt>
                <c:pt idx="3">
                  <c:v>343.3579299447586</c:v>
                </c:pt>
                <c:pt idx="4">
                  <c:v>411.1851219361482</c:v>
                </c:pt>
                <c:pt idx="5">
                  <c:v>545.5180282924548</c:v>
                </c:pt>
                <c:pt idx="6">
                  <c:v>627.3644903979242</c:v>
                </c:pt>
                <c:pt idx="7">
                  <c:v>384.6070585409422</c:v>
                </c:pt>
                <c:pt idx="8">
                  <c:v>-294.0619161148906</c:v>
                </c:pt>
                <c:pt idx="9">
                  <c:v>-169.238299199702</c:v>
                </c:pt>
                <c:pt idx="10">
                  <c:v>-171.47284051592</c:v>
                </c:pt>
                <c:pt idx="11">
                  <c:v>-258.2546112004647</c:v>
                </c:pt>
                <c:pt idx="12">
                  <c:v>-276.4378578112671</c:v>
                </c:pt>
                <c:pt idx="13">
                  <c:v>-469.6510317897281</c:v>
                </c:pt>
                <c:pt idx="14">
                  <c:v>-204.6153709070357</c:v>
                </c:pt>
                <c:pt idx="15">
                  <c:v>-356.0536312719776</c:v>
                </c:pt>
                <c:pt idx="16">
                  <c:v>-547.6498630853441</c:v>
                </c:pt>
                <c:pt idx="17">
                  <c:v>-184.8800775285503</c:v>
                </c:pt>
                <c:pt idx="18">
                  <c:v>-398.4926545487748</c:v>
                </c:pt>
                <c:pt idx="19">
                  <c:v>-101.5866174409424</c:v>
                </c:pt>
                <c:pt idx="20">
                  <c:v>-272.3147118005744</c:v>
                </c:pt>
                <c:pt idx="21">
                  <c:v>-173.1330206740797</c:v>
                </c:pt>
                <c:pt idx="22">
                  <c:v>-95.58277576744923</c:v>
                </c:pt>
                <c:pt idx="23">
                  <c:v>64.10086356147598</c:v>
                </c:pt>
                <c:pt idx="24">
                  <c:v>84.77460226220117</c:v>
                </c:pt>
                <c:pt idx="25">
                  <c:v>-158.3190269017332</c:v>
                </c:pt>
                <c:pt idx="26">
                  <c:v>-343.4889609076103</c:v>
                </c:pt>
                <c:pt idx="27">
                  <c:v>209.5978078369242</c:v>
                </c:pt>
                <c:pt idx="28">
                  <c:v>425.0761504242418</c:v>
                </c:pt>
                <c:pt idx="29">
                  <c:v>545.034938211451</c:v>
                </c:pt>
                <c:pt idx="30">
                  <c:v>550.7467002588774</c:v>
                </c:pt>
                <c:pt idx="31">
                  <c:v>330.099288142766</c:v>
                </c:pt>
                <c:pt idx="32">
                  <c:v>359.949306794858</c:v>
                </c:pt>
                <c:pt idx="33">
                  <c:v>261.3189080916824</c:v>
                </c:pt>
                <c:pt idx="34">
                  <c:v>-45.97901475291593</c:v>
                </c:pt>
              </c:numCache>
            </c:numRef>
          </c:yVal>
          <c:smooth val="0"/>
        </c:ser>
        <c:ser>
          <c:idx val="3"/>
          <c:order val="1"/>
          <c:tx>
            <c:v>x-ray long</c:v>
          </c:tx>
          <c:spPr>
            <a:ln>
              <a:solidFill>
                <a:schemeClr val="accent3"/>
              </a:solidFill>
              <a:prstDash val="sysDash"/>
            </a:ln>
          </c:spPr>
          <c:marker>
            <c:symbol val="circle"/>
            <c:size val="7"/>
            <c:spPr>
              <a:ln>
                <a:solidFill>
                  <a:schemeClr val="accent3"/>
                </a:solidFill>
              </a:ln>
            </c:spPr>
          </c:marker>
          <c:xVal>
            <c:numRef>
              <c:f>'G_stress_Xray (2)'!$S$54:$S$62</c:f>
              <c:numCache>
                <c:formatCode>General</c:formatCode>
                <c:ptCount val="9"/>
                <c:pt idx="0">
                  <c:v>-25.0</c:v>
                </c:pt>
                <c:pt idx="1">
                  <c:v>-15.0</c:v>
                </c:pt>
                <c:pt idx="2">
                  <c:v>-12.0</c:v>
                </c:pt>
                <c:pt idx="3">
                  <c:v>-10.0</c:v>
                </c:pt>
                <c:pt idx="4">
                  <c:v>-5.0</c:v>
                </c:pt>
                <c:pt idx="5">
                  <c:v>0.0</c:v>
                </c:pt>
                <c:pt idx="6">
                  <c:v>12.0</c:v>
                </c:pt>
                <c:pt idx="7">
                  <c:v>15.0</c:v>
                </c:pt>
                <c:pt idx="8">
                  <c:v>25.0</c:v>
                </c:pt>
              </c:numCache>
            </c:numRef>
          </c:xVal>
          <c:yVal>
            <c:numRef>
              <c:f>'G_stress_Xray (2)'!$V$54:$V$62</c:f>
              <c:numCache>
                <c:formatCode>General</c:formatCode>
                <c:ptCount val="9"/>
                <c:pt idx="0">
                  <c:v>26.0</c:v>
                </c:pt>
                <c:pt idx="1">
                  <c:v>155.0</c:v>
                </c:pt>
                <c:pt idx="2">
                  <c:v>197.0</c:v>
                </c:pt>
                <c:pt idx="3">
                  <c:v>-322.0</c:v>
                </c:pt>
                <c:pt idx="4">
                  <c:v>-26.0</c:v>
                </c:pt>
                <c:pt idx="5">
                  <c:v>-70.0</c:v>
                </c:pt>
                <c:pt idx="6">
                  <c:v>350.0</c:v>
                </c:pt>
                <c:pt idx="7">
                  <c:v>135.0</c:v>
                </c:pt>
                <c:pt idx="8">
                  <c:v>-54.0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9756312"/>
        <c:axId val="-2139747048"/>
      </c:scatterChart>
      <c:valAx>
        <c:axId val="-213975631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139747048"/>
        <c:crosses val="autoZero"/>
        <c:crossBetween val="midCat"/>
      </c:valAx>
      <c:valAx>
        <c:axId val="-2139747048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1397563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</c:v>
          </c:tx>
          <c:xVal>
            <c:numRef>
              <c:f>G_0.15_averaged!$Q$7:$Q$41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G_0.15_averaged!$R$7:$R$41</c:f>
              <c:numCache>
                <c:formatCode>0</c:formatCode>
                <c:ptCount val="35"/>
                <c:pt idx="0">
                  <c:v>163.2836531194367</c:v>
                </c:pt>
                <c:pt idx="1">
                  <c:v>129.3570699440951</c:v>
                </c:pt>
                <c:pt idx="2">
                  <c:v>182.6920115386879</c:v>
                </c:pt>
                <c:pt idx="3">
                  <c:v>127.0574158961159</c:v>
                </c:pt>
                <c:pt idx="4">
                  <c:v>114.5638357918771</c:v>
                </c:pt>
                <c:pt idx="5">
                  <c:v>105.0514500041397</c:v>
                </c:pt>
                <c:pt idx="6">
                  <c:v>248.0521828483049</c:v>
                </c:pt>
                <c:pt idx="7">
                  <c:v>272.4573815627568</c:v>
                </c:pt>
                <c:pt idx="8">
                  <c:v>217.8673948406602</c:v>
                </c:pt>
                <c:pt idx="9">
                  <c:v>127.7663698590518</c:v>
                </c:pt>
                <c:pt idx="10">
                  <c:v>241.5430314863297</c:v>
                </c:pt>
                <c:pt idx="11">
                  <c:v>162.0659461462618</c:v>
                </c:pt>
                <c:pt idx="12">
                  <c:v>101.7544878718399</c:v>
                </c:pt>
                <c:pt idx="13">
                  <c:v>53.20216349184594</c:v>
                </c:pt>
                <c:pt idx="14">
                  <c:v>300.489212306442</c:v>
                </c:pt>
                <c:pt idx="15">
                  <c:v>157.5768806233013</c:v>
                </c:pt>
                <c:pt idx="16">
                  <c:v>52.70965018861877</c:v>
                </c:pt>
                <c:pt idx="17">
                  <c:v>221.1626918862937</c:v>
                </c:pt>
                <c:pt idx="18">
                  <c:v>111.6871720362139</c:v>
                </c:pt>
                <c:pt idx="19">
                  <c:v>288.3489207752651</c:v>
                </c:pt>
                <c:pt idx="20">
                  <c:v>215.8635376220563</c:v>
                </c:pt>
                <c:pt idx="21">
                  <c:v>237.7205830847522</c:v>
                </c:pt>
                <c:pt idx="22">
                  <c:v>266.648739914797</c:v>
                </c:pt>
                <c:pt idx="23">
                  <c:v>417.3089794155235</c:v>
                </c:pt>
                <c:pt idx="24">
                  <c:v>371.8933114927189</c:v>
                </c:pt>
                <c:pt idx="25">
                  <c:v>302.9403808810915</c:v>
                </c:pt>
                <c:pt idx="26">
                  <c:v>285.3525224893038</c:v>
                </c:pt>
                <c:pt idx="27">
                  <c:v>145.0459220546034</c:v>
                </c:pt>
                <c:pt idx="28">
                  <c:v>42.37061648812997</c:v>
                </c:pt>
                <c:pt idx="29">
                  <c:v>134.0564866614288</c:v>
                </c:pt>
                <c:pt idx="30">
                  <c:v>176.7224299665177</c:v>
                </c:pt>
                <c:pt idx="31">
                  <c:v>146.135035166842</c:v>
                </c:pt>
                <c:pt idx="32">
                  <c:v>232.9157823695417</c:v>
                </c:pt>
                <c:pt idx="33">
                  <c:v>207.8006766755098</c:v>
                </c:pt>
                <c:pt idx="34">
                  <c:v>108.4193636210466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G_0.15_averaged!$U$7:$U$47</c:f>
                <c:numCache>
                  <c:formatCode>General</c:formatCode>
                  <c:ptCount val="41"/>
                  <c:pt idx="0">
                    <c:v>86.66375974255635</c:v>
                  </c:pt>
                  <c:pt idx="1">
                    <c:v>84.33590933693898</c:v>
                  </c:pt>
                  <c:pt idx="2">
                    <c:v>69.12060467668721</c:v>
                  </c:pt>
                  <c:pt idx="3">
                    <c:v>81.77387560563837</c:v>
                  </c:pt>
                  <c:pt idx="4">
                    <c:v>75.98500067352924</c:v>
                  </c:pt>
                  <c:pt idx="5">
                    <c:v>72.6192071553309</c:v>
                  </c:pt>
                  <c:pt idx="6">
                    <c:v>71.4046542137693</c:v>
                  </c:pt>
                  <c:pt idx="7">
                    <c:v>91.06883574851051</c:v>
                  </c:pt>
                  <c:pt idx="8">
                    <c:v>99.7140304110741</c:v>
                  </c:pt>
                  <c:pt idx="9">
                    <c:v>140.3277486576234</c:v>
                  </c:pt>
                  <c:pt idx="10">
                    <c:v>237.8715912764038</c:v>
                  </c:pt>
                  <c:pt idx="11">
                    <c:v>190.7277357093732</c:v>
                  </c:pt>
                  <c:pt idx="12">
                    <c:v>208.2205437173901</c:v>
                  </c:pt>
                  <c:pt idx="13">
                    <c:v>168.9234073131256</c:v>
                  </c:pt>
                  <c:pt idx="14">
                    <c:v>166.8553477778767</c:v>
                  </c:pt>
                  <c:pt idx="15">
                    <c:v>213.3895685501324</c:v>
                  </c:pt>
                  <c:pt idx="16">
                    <c:v>168.0823517214857</c:v>
                  </c:pt>
                  <c:pt idx="17">
                    <c:v>156.9082711224253</c:v>
                  </c:pt>
                  <c:pt idx="18">
                    <c:v>177.3387178757197</c:v>
                  </c:pt>
                  <c:pt idx="19">
                    <c:v>132.9027171454191</c:v>
                  </c:pt>
                  <c:pt idx="20">
                    <c:v>135.6046028001498</c:v>
                  </c:pt>
                  <c:pt idx="21">
                    <c:v>119.0721722541791</c:v>
                  </c:pt>
                  <c:pt idx="22">
                    <c:v>159.6631937939658</c:v>
                  </c:pt>
                  <c:pt idx="23">
                    <c:v>126.1278105074366</c:v>
                  </c:pt>
                  <c:pt idx="24">
                    <c:v>140.7152663583376</c:v>
                  </c:pt>
                  <c:pt idx="25">
                    <c:v>149.8908085826167</c:v>
                  </c:pt>
                  <c:pt idx="26">
                    <c:v>134.8955252316092</c:v>
                  </c:pt>
                  <c:pt idx="27">
                    <c:v>84.06796011925641</c:v>
                  </c:pt>
                  <c:pt idx="28">
                    <c:v>73.52810100933377</c:v>
                  </c:pt>
                  <c:pt idx="29">
                    <c:v>79.93061791860725</c:v>
                  </c:pt>
                  <c:pt idx="30">
                    <c:v>66.58208696243669</c:v>
                  </c:pt>
                  <c:pt idx="31">
                    <c:v>92.54130498078</c:v>
                  </c:pt>
                  <c:pt idx="32">
                    <c:v>85.01315635251851</c:v>
                  </c:pt>
                  <c:pt idx="33">
                    <c:v>74.25661009270121</c:v>
                  </c:pt>
                  <c:pt idx="34">
                    <c:v>85.0618055590207</c:v>
                  </c:pt>
                </c:numCache>
              </c:numRef>
            </c:plus>
            <c:minus>
              <c:numRef>
                <c:f>G_0.15_averaged!$U$7:$U$47</c:f>
                <c:numCache>
                  <c:formatCode>General</c:formatCode>
                  <c:ptCount val="41"/>
                  <c:pt idx="0">
                    <c:v>86.66375974255635</c:v>
                  </c:pt>
                  <c:pt idx="1">
                    <c:v>84.33590933693898</c:v>
                  </c:pt>
                  <c:pt idx="2">
                    <c:v>69.12060467668721</c:v>
                  </c:pt>
                  <c:pt idx="3">
                    <c:v>81.77387560563837</c:v>
                  </c:pt>
                  <c:pt idx="4">
                    <c:v>75.98500067352924</c:v>
                  </c:pt>
                  <c:pt idx="5">
                    <c:v>72.6192071553309</c:v>
                  </c:pt>
                  <c:pt idx="6">
                    <c:v>71.4046542137693</c:v>
                  </c:pt>
                  <c:pt idx="7">
                    <c:v>91.06883574851051</c:v>
                  </c:pt>
                  <c:pt idx="8">
                    <c:v>99.7140304110741</c:v>
                  </c:pt>
                  <c:pt idx="9">
                    <c:v>140.3277486576234</c:v>
                  </c:pt>
                  <c:pt idx="10">
                    <c:v>237.8715912764038</c:v>
                  </c:pt>
                  <c:pt idx="11">
                    <c:v>190.7277357093732</c:v>
                  </c:pt>
                  <c:pt idx="12">
                    <c:v>208.2205437173901</c:v>
                  </c:pt>
                  <c:pt idx="13">
                    <c:v>168.9234073131256</c:v>
                  </c:pt>
                  <c:pt idx="14">
                    <c:v>166.8553477778767</c:v>
                  </c:pt>
                  <c:pt idx="15">
                    <c:v>213.3895685501324</c:v>
                  </c:pt>
                  <c:pt idx="16">
                    <c:v>168.0823517214857</c:v>
                  </c:pt>
                  <c:pt idx="17">
                    <c:v>156.9082711224253</c:v>
                  </c:pt>
                  <c:pt idx="18">
                    <c:v>177.3387178757197</c:v>
                  </c:pt>
                  <c:pt idx="19">
                    <c:v>132.9027171454191</c:v>
                  </c:pt>
                  <c:pt idx="20">
                    <c:v>135.6046028001498</c:v>
                  </c:pt>
                  <c:pt idx="21">
                    <c:v>119.0721722541791</c:v>
                  </c:pt>
                  <c:pt idx="22">
                    <c:v>159.6631937939658</c:v>
                  </c:pt>
                  <c:pt idx="23">
                    <c:v>126.1278105074366</c:v>
                  </c:pt>
                  <c:pt idx="24">
                    <c:v>140.7152663583376</c:v>
                  </c:pt>
                  <c:pt idx="25">
                    <c:v>149.8908085826167</c:v>
                  </c:pt>
                  <c:pt idx="26">
                    <c:v>134.8955252316092</c:v>
                  </c:pt>
                  <c:pt idx="27">
                    <c:v>84.06796011925641</c:v>
                  </c:pt>
                  <c:pt idx="28">
                    <c:v>73.52810100933377</c:v>
                  </c:pt>
                  <c:pt idx="29">
                    <c:v>79.93061791860725</c:v>
                  </c:pt>
                  <c:pt idx="30">
                    <c:v>66.58208696243669</c:v>
                  </c:pt>
                  <c:pt idx="31">
                    <c:v>92.54130498078</c:v>
                  </c:pt>
                  <c:pt idx="32">
                    <c:v>85.01315635251851</c:v>
                  </c:pt>
                  <c:pt idx="33">
                    <c:v>74.25661009270121</c:v>
                  </c:pt>
                  <c:pt idx="34">
                    <c:v>85.0618055590207</c:v>
                  </c:pt>
                </c:numCache>
              </c:numRef>
            </c:minus>
          </c:errBars>
          <c:xVal>
            <c:numRef>
              <c:f>G_0.15_averaged!$Q$7:$Q$41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G_0.15_averaged!$T$7:$T$41</c:f>
              <c:numCache>
                <c:formatCode>0</c:formatCode>
                <c:ptCount val="35"/>
                <c:pt idx="0">
                  <c:v>-120.0225411861509</c:v>
                </c:pt>
                <c:pt idx="1">
                  <c:v>-40.08619892700355</c:v>
                </c:pt>
                <c:pt idx="2">
                  <c:v>5.22356118285122</c:v>
                </c:pt>
                <c:pt idx="3">
                  <c:v>30.37028845661307</c:v>
                </c:pt>
                <c:pt idx="4">
                  <c:v>-19.85745412265911</c:v>
                </c:pt>
                <c:pt idx="5">
                  <c:v>-89.08497684797748</c:v>
                </c:pt>
                <c:pt idx="6">
                  <c:v>-45.32932845635823</c:v>
                </c:pt>
                <c:pt idx="7">
                  <c:v>-126.5433163291697</c:v>
                </c:pt>
                <c:pt idx="8">
                  <c:v>-178.0841546373782</c:v>
                </c:pt>
                <c:pt idx="9">
                  <c:v>-56.25829351642873</c:v>
                </c:pt>
                <c:pt idx="10">
                  <c:v>399.5122753114933</c:v>
                </c:pt>
                <c:pt idx="11">
                  <c:v>343.3089909351021</c:v>
                </c:pt>
                <c:pt idx="12">
                  <c:v>151.6593051580178</c:v>
                </c:pt>
                <c:pt idx="13">
                  <c:v>-2.985405520260298</c:v>
                </c:pt>
                <c:pt idx="14">
                  <c:v>285.6478831051217</c:v>
                </c:pt>
                <c:pt idx="15">
                  <c:v>107.4262574656359</c:v>
                </c:pt>
                <c:pt idx="16">
                  <c:v>194.2900030494558</c:v>
                </c:pt>
                <c:pt idx="17">
                  <c:v>311.880183698814</c:v>
                </c:pt>
                <c:pt idx="18">
                  <c:v>68.15809791519905</c:v>
                </c:pt>
                <c:pt idx="19">
                  <c:v>296.6207569121807</c:v>
                </c:pt>
                <c:pt idx="20">
                  <c:v>125.0867047569242</c:v>
                </c:pt>
                <c:pt idx="21">
                  <c:v>200.2048291575682</c:v>
                </c:pt>
                <c:pt idx="22">
                  <c:v>173.0272747585054</c:v>
                </c:pt>
                <c:pt idx="23">
                  <c:v>336.6578145324342</c:v>
                </c:pt>
                <c:pt idx="24">
                  <c:v>249.0320583717588</c:v>
                </c:pt>
                <c:pt idx="25">
                  <c:v>67.71826177566207</c:v>
                </c:pt>
                <c:pt idx="26">
                  <c:v>-372.5077352059942</c:v>
                </c:pt>
                <c:pt idx="27">
                  <c:v>-232.4321397792081</c:v>
                </c:pt>
                <c:pt idx="28">
                  <c:v>-209.3446565628055</c:v>
                </c:pt>
                <c:pt idx="29">
                  <c:v>-32.52144172894195</c:v>
                </c:pt>
                <c:pt idx="30">
                  <c:v>70.80844299425063</c:v>
                </c:pt>
                <c:pt idx="31">
                  <c:v>-37.63183252517874</c:v>
                </c:pt>
                <c:pt idx="32">
                  <c:v>29.97835420221725</c:v>
                </c:pt>
                <c:pt idx="33">
                  <c:v>10.88016559935757</c:v>
                </c:pt>
                <c:pt idx="34">
                  <c:v>-147.6829593729073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xVal>
            <c:numRef>
              <c:f>G_0.15_averaged!$Q$7:$Q$41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G_0.15_averaged!$V$7:$V$41</c:f>
              <c:numCache>
                <c:formatCode>0</c:formatCode>
                <c:ptCount val="35"/>
                <c:pt idx="0">
                  <c:v>-2.056096441461441</c:v>
                </c:pt>
                <c:pt idx="1">
                  <c:v>208.56037411059</c:v>
                </c:pt>
                <c:pt idx="2">
                  <c:v>296.3929219470949</c:v>
                </c:pt>
                <c:pt idx="3">
                  <c:v>358.9781734126693</c:v>
                </c:pt>
                <c:pt idx="4">
                  <c:v>426.8041285895435</c:v>
                </c:pt>
                <c:pt idx="5">
                  <c:v>561.1350654413837</c:v>
                </c:pt>
                <c:pt idx="6">
                  <c:v>642.9891829683318</c:v>
                </c:pt>
                <c:pt idx="7">
                  <c:v>400.9819210081782</c:v>
                </c:pt>
                <c:pt idx="8">
                  <c:v>-199.9611454728454</c:v>
                </c:pt>
                <c:pt idx="9">
                  <c:v>-75.19927793608001</c:v>
                </c:pt>
                <c:pt idx="10">
                  <c:v>-77.43946243566836</c:v>
                </c:pt>
                <c:pt idx="11">
                  <c:v>-164.2380776779569</c:v>
                </c:pt>
                <c:pt idx="12">
                  <c:v>-182.4219897799222</c:v>
                </c:pt>
                <c:pt idx="13">
                  <c:v>-375.614301828914</c:v>
                </c:pt>
                <c:pt idx="14">
                  <c:v>-110.5392387015517</c:v>
                </c:pt>
                <c:pt idx="15">
                  <c:v>-261.999112519332</c:v>
                </c:pt>
                <c:pt idx="16">
                  <c:v>-453.6276068294597</c:v>
                </c:pt>
                <c:pt idx="17">
                  <c:v>-90.8433209622978</c:v>
                </c:pt>
                <c:pt idx="18">
                  <c:v>-304.4479636202921</c:v>
                </c:pt>
                <c:pt idx="19">
                  <c:v>-7.529302677223121</c:v>
                </c:pt>
                <c:pt idx="20">
                  <c:v>-178.2474255771126</c:v>
                </c:pt>
                <c:pt idx="21">
                  <c:v>-79.07724292036413</c:v>
                </c:pt>
                <c:pt idx="22">
                  <c:v>-1.520667071187358</c:v>
                </c:pt>
                <c:pt idx="23">
                  <c:v>158.188653517123</c:v>
                </c:pt>
                <c:pt idx="24">
                  <c:v>178.8510023907226</c:v>
                </c:pt>
                <c:pt idx="25">
                  <c:v>-64.22132355732691</c:v>
                </c:pt>
                <c:pt idx="26">
                  <c:v>-249.3302123783217</c:v>
                </c:pt>
                <c:pt idx="27">
                  <c:v>225.9690443389021</c:v>
                </c:pt>
                <c:pt idx="28">
                  <c:v>440.6935223520673</c:v>
                </c:pt>
                <c:pt idx="29">
                  <c:v>560.652919757242</c:v>
                </c:pt>
                <c:pt idx="30">
                  <c:v>566.3655432643687</c:v>
                </c:pt>
                <c:pt idx="31">
                  <c:v>345.722501329348</c:v>
                </c:pt>
                <c:pt idx="32">
                  <c:v>375.5767435411519</c:v>
                </c:pt>
                <c:pt idx="33">
                  <c:v>276.946902061704</c:v>
                </c:pt>
                <c:pt idx="34">
                  <c:v>-45.97901475291593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9206040"/>
        <c:axId val="-2139203048"/>
      </c:scatterChart>
      <c:valAx>
        <c:axId val="-213920604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139203048"/>
        <c:crosses val="autoZero"/>
        <c:crossBetween val="midCat"/>
      </c:valAx>
      <c:valAx>
        <c:axId val="-2139203048"/>
        <c:scaling>
          <c:orientation val="minMax"/>
          <c:min val="-8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1392060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Strains </a:t>
            </a:r>
          </a:p>
        </c:rich>
      </c:tx>
      <c:layout>
        <c:manualLayout>
          <c:xMode val="edge"/>
          <c:yMode val="edge"/>
          <c:x val="0.116672690788846"/>
          <c:y val="0.0459503398636686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G_0.15_averaged!$F$7:$F$41</c:f>
              <c:numCache>
                <c:formatCode>General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G_0.15_averaged!$G$7:$G$41</c:f>
              <c:numCache>
                <c:formatCode>0</c:formatCode>
                <c:ptCount val="35"/>
                <c:pt idx="0">
                  <c:v>897.5712347962186</c:v>
                </c:pt>
                <c:pt idx="1">
                  <c:v>373.5650040576859</c:v>
                </c:pt>
                <c:pt idx="2">
                  <c:v>446.5427102831954</c:v>
                </c:pt>
                <c:pt idx="3">
                  <c:v>81.99930260325811</c:v>
                </c:pt>
                <c:pt idx="4">
                  <c:v>2.812577005224757</c:v>
                </c:pt>
                <c:pt idx="5">
                  <c:v>-123.2844309182457</c:v>
                </c:pt>
                <c:pt idx="6">
                  <c:v>366.8519253861464</c:v>
                </c:pt>
                <c:pt idx="7">
                  <c:v>889.1571466028836</c:v>
                </c:pt>
                <c:pt idx="8">
                  <c:v>1471.454903961467</c:v>
                </c:pt>
                <c:pt idx="9">
                  <c:v>748.0658630261555</c:v>
                </c:pt>
                <c:pt idx="10">
                  <c:v>688.012017641358</c:v>
                </c:pt>
                <c:pt idx="11">
                  <c:v>508.7549565193684</c:v>
                </c:pt>
                <c:pt idx="12">
                  <c:v>501.6729071180597</c:v>
                </c:pt>
                <c:pt idx="13">
                  <c:v>723.6821888618851</c:v>
                </c:pt>
                <c:pt idx="14">
                  <c:v>1142.994508515647</c:v>
                </c:pt>
                <c:pt idx="15">
                  <c:v>912.987636537892</c:v>
                </c:pt>
                <c:pt idx="16">
                  <c:v>569.6553602137268</c:v>
                </c:pt>
                <c:pt idx="17">
                  <c:v>723.965319636678</c:v>
                </c:pt>
                <c:pt idx="18">
                  <c:v>808.4015201529089</c:v>
                </c:pt>
                <c:pt idx="19">
                  <c:v>942.7423344976225</c:v>
                </c:pt>
                <c:pt idx="20">
                  <c:v>1048.856997507768</c:v>
                </c:pt>
                <c:pt idx="21">
                  <c:v>926.3857224469775</c:v>
                </c:pt>
                <c:pt idx="22">
                  <c:v>993.7585898288543</c:v>
                </c:pt>
                <c:pt idx="23">
                  <c:v>1267.054401643852</c:v>
                </c:pt>
                <c:pt idx="24">
                  <c:v>1145.845702178291</c:v>
                </c:pt>
                <c:pt idx="25">
                  <c:v>1372.551082636171</c:v>
                </c:pt>
                <c:pt idx="26">
                  <c:v>2088.487035513238</c:v>
                </c:pt>
                <c:pt idx="27">
                  <c:v>667.5254035358593</c:v>
                </c:pt>
                <c:pt idx="28">
                  <c:v>-101.8502996948334</c:v>
                </c:pt>
                <c:pt idx="29">
                  <c:v>-62.81966902952371</c:v>
                </c:pt>
                <c:pt idx="30">
                  <c:v>-7.664937208617233</c:v>
                </c:pt>
                <c:pt idx="31">
                  <c:v>272.13476318943</c:v>
                </c:pt>
                <c:pt idx="32">
                  <c:v>542.5470681881744</c:v>
                </c:pt>
                <c:pt idx="33">
                  <c:v>578.2231715018752</c:v>
                </c:pt>
                <c:pt idx="34">
                  <c:v>739.2941653467141</c:v>
                </c:pt>
              </c:numCache>
            </c:numRef>
          </c:yVal>
          <c:smooth val="0"/>
        </c:ser>
        <c:ser>
          <c:idx val="1"/>
          <c:order val="1"/>
          <c:xVal>
            <c:numRef>
              <c:f>G_0.15_averaged!$F$7:$F$41</c:f>
              <c:numCache>
                <c:formatCode>General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G_0.15_averaged!$I$7:$I$41</c:f>
              <c:numCache>
                <c:formatCode>0</c:formatCode>
                <c:ptCount val="35"/>
                <c:pt idx="0">
                  <c:v>-750.755713890836</c:v>
                </c:pt>
                <c:pt idx="1">
                  <c:v>-612.2867421014334</c:v>
                </c:pt>
                <c:pt idx="2">
                  <c:v>-586.0010008780361</c:v>
                </c:pt>
                <c:pt idx="3">
                  <c:v>-480.5439843174854</c:v>
                </c:pt>
                <c:pt idx="4">
                  <c:v>-779.2749279520767</c:v>
                </c:pt>
                <c:pt idx="5">
                  <c:v>-1252.805459876018</c:v>
                </c:pt>
                <c:pt idx="6">
                  <c:v>-1340.095049477348</c:v>
                </c:pt>
                <c:pt idx="7">
                  <c:v>-1432.30145931378</c:v>
                </c:pt>
                <c:pt idx="8">
                  <c:v>-832.2632020925741</c:v>
                </c:pt>
                <c:pt idx="9">
                  <c:v>-322.6230875220947</c:v>
                </c:pt>
                <c:pt idx="10">
                  <c:v>1607.105799896855</c:v>
                </c:pt>
                <c:pt idx="11">
                  <c:v>1563.259944381713</c:v>
                </c:pt>
                <c:pt idx="12">
                  <c:v>792.0282076921858</c:v>
                </c:pt>
                <c:pt idx="13">
                  <c:v>396.7726964278125</c:v>
                </c:pt>
                <c:pt idx="14">
                  <c:v>1056.644956798875</c:v>
                </c:pt>
                <c:pt idx="15">
                  <c:v>621.2021927114749</c:v>
                </c:pt>
                <c:pt idx="16">
                  <c:v>1393.395595040415</c:v>
                </c:pt>
                <c:pt idx="17">
                  <c:v>1251.776181091341</c:v>
                </c:pt>
                <c:pt idx="18">
                  <c:v>555.1414525397316</c:v>
                </c:pt>
                <c:pt idx="19">
                  <c:v>990.8693811124043</c:v>
                </c:pt>
                <c:pt idx="20">
                  <c:v>520.7008790197268</c:v>
                </c:pt>
                <c:pt idx="21">
                  <c:v>708.1122450524523</c:v>
                </c:pt>
                <c:pt idx="22">
                  <c:v>449.0518834649757</c:v>
                </c:pt>
                <c:pt idx="23">
                  <c:v>797.8112605058785</c:v>
                </c:pt>
                <c:pt idx="24">
                  <c:v>431.016593110887</c:v>
                </c:pt>
                <c:pt idx="25">
                  <c:v>3.986026022763592</c:v>
                </c:pt>
                <c:pt idx="26">
                  <c:v>-1739.063554713951</c:v>
                </c:pt>
                <c:pt idx="27">
                  <c:v>-1528.710592588134</c:v>
                </c:pt>
                <c:pt idx="28">
                  <c:v>-1566.375524718458</c:v>
                </c:pt>
                <c:pt idx="29">
                  <c:v>-1032.000343300772</c:v>
                </c:pt>
                <c:pt idx="30">
                  <c:v>-623.891770501807</c:v>
                </c:pt>
                <c:pt idx="31">
                  <c:v>-797.0542852005087</c:v>
                </c:pt>
                <c:pt idx="32">
                  <c:v>-638.1797866035317</c:v>
                </c:pt>
                <c:pt idx="33">
                  <c:v>-567.4961656684651</c:v>
                </c:pt>
                <c:pt idx="34">
                  <c:v>-750.755713890836</c:v>
                </c:pt>
              </c:numCache>
            </c:numRef>
          </c:yVal>
          <c:smooth val="0"/>
        </c:ser>
        <c:ser>
          <c:idx val="2"/>
          <c:order val="2"/>
          <c:xVal>
            <c:numRef>
              <c:f>G_0.15_averaged!$F$7:$F$41</c:f>
              <c:numCache>
                <c:formatCode>General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G_0.15_averaged!$K$7:$K$41</c:f>
              <c:numCache>
                <c:formatCode>0</c:formatCode>
                <c:ptCount val="35"/>
                <c:pt idx="0">
                  <c:v>-64.40548992173393</c:v>
                </c:pt>
                <c:pt idx="1">
                  <c:v>834.3842282991104</c:v>
                </c:pt>
                <c:pt idx="2">
                  <c:v>1108.075279932109</c:v>
                </c:pt>
                <c:pt idx="3">
                  <c:v>1431.356437245024</c:v>
                </c:pt>
                <c:pt idx="4">
                  <c:v>1819.483371464375</c:v>
                </c:pt>
                <c:pt idx="5">
                  <c:v>2530.292967989356</c:v>
                </c:pt>
                <c:pt idx="6">
                  <c:v>2664.667198811758</c:v>
                </c:pt>
                <c:pt idx="7">
                  <c:v>1636.936285194427</c:v>
                </c:pt>
                <c:pt idx="8">
                  <c:v>-959.5475124080197</c:v>
                </c:pt>
                <c:pt idx="9">
                  <c:v>-432.8251786909748</c:v>
                </c:pt>
                <c:pt idx="10">
                  <c:v>-1167.886128813904</c:v>
                </c:pt>
                <c:pt idx="11">
                  <c:v>-1389.741182094267</c:v>
                </c:pt>
                <c:pt idx="12">
                  <c:v>-1151.717508310375</c:v>
                </c:pt>
                <c:pt idx="13">
                  <c:v>-1771.249973004354</c:v>
                </c:pt>
                <c:pt idx="14">
                  <c:v>-1248.443751894498</c:v>
                </c:pt>
                <c:pt idx="15">
                  <c:v>-1528.181778110157</c:v>
                </c:pt>
                <c:pt idx="16">
                  <c:v>-2376.306862436912</c:v>
                </c:pt>
                <c:pt idx="17">
                  <c:v>-1091.3423914824</c:v>
                </c:pt>
                <c:pt idx="18">
                  <c:v>-1612.748360030399</c:v>
                </c:pt>
                <c:pt idx="19">
                  <c:v>-778.7309655895816</c:v>
                </c:pt>
                <c:pt idx="20">
                  <c:v>-1244.15224292376</c:v>
                </c:pt>
                <c:pt idx="21">
                  <c:v>-916.8016288555174</c:v>
                </c:pt>
                <c:pt idx="22">
                  <c:v>-566.4997780896</c:v>
                </c:pt>
                <c:pt idx="23">
                  <c:v>-240.5547672195691</c:v>
                </c:pt>
                <c:pt idx="24">
                  <c:v>22.69044922122207</c:v>
                </c:pt>
                <c:pt idx="25">
                  <c:v>-763.6624704600814</c:v>
                </c:pt>
                <c:pt idx="26">
                  <c:v>-1022.394330989311</c:v>
                </c:pt>
                <c:pt idx="27">
                  <c:v>1138.35084228087</c:v>
                </c:pt>
                <c:pt idx="28">
                  <c:v>2215.664788968075</c:v>
                </c:pt>
                <c:pt idx="29">
                  <c:v>2419.195941709753</c:v>
                </c:pt>
                <c:pt idx="30">
                  <c:v>2259.349540160698</c:v>
                </c:pt>
                <c:pt idx="31">
                  <c:v>1433.370929953101</c:v>
                </c:pt>
                <c:pt idx="32">
                  <c:v>1372.574478641179</c:v>
                </c:pt>
                <c:pt idx="33">
                  <c:v>980.5284828397326</c:v>
                </c:pt>
                <c:pt idx="34">
                  <c:v>-159.0236724654315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9167032"/>
        <c:axId val="-2139693528"/>
      </c:scatterChart>
      <c:valAx>
        <c:axId val="-2139167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9693528"/>
        <c:crosses val="autoZero"/>
        <c:crossBetween val="midCat"/>
      </c:valAx>
      <c:valAx>
        <c:axId val="-2139693528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1391670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Weld C</a:t>
            </a:r>
          </a:p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</c:v>
          </c:tx>
          <c:xVal>
            <c:numRef>
              <c:f>[1]C_stress_0.15!$Q$7:$Q$39</c:f>
              <c:numCache>
                <c:formatCode>General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[1]C_stress_0.15!$R$7:$R$39</c:f>
              <c:numCache>
                <c:formatCode>General</c:formatCode>
                <c:ptCount val="33"/>
                <c:pt idx="0">
                  <c:v>7.054939724117252</c:v>
                </c:pt>
                <c:pt idx="1">
                  <c:v>-81.63467440087386</c:v>
                </c:pt>
                <c:pt idx="2">
                  <c:v>13.90560026102374</c:v>
                </c:pt>
                <c:pt idx="3">
                  <c:v>140.8262027553767</c:v>
                </c:pt>
                <c:pt idx="4">
                  <c:v>-43.060552525493</c:v>
                </c:pt>
                <c:pt idx="5">
                  <c:v>-125.4800388156039</c:v>
                </c:pt>
                <c:pt idx="6">
                  <c:v>-32.69997948688125</c:v>
                </c:pt>
                <c:pt idx="7">
                  <c:v>-300.7290878939698</c:v>
                </c:pt>
                <c:pt idx="8">
                  <c:v>-340.958544778252</c:v>
                </c:pt>
                <c:pt idx="9">
                  <c:v>-308.4619534033936</c:v>
                </c:pt>
                <c:pt idx="10">
                  <c:v>-261.3210753253797</c:v>
                </c:pt>
                <c:pt idx="11">
                  <c:v>-288.8849484352151</c:v>
                </c:pt>
                <c:pt idx="12">
                  <c:v>-249.6422567021667</c:v>
                </c:pt>
                <c:pt idx="13">
                  <c:v>-286.4704826156192</c:v>
                </c:pt>
                <c:pt idx="14">
                  <c:v>-282.1156376999856</c:v>
                </c:pt>
                <c:pt idx="15">
                  <c:v>-231.6338562210238</c:v>
                </c:pt>
                <c:pt idx="16">
                  <c:v>-332.370449987946</c:v>
                </c:pt>
                <c:pt idx="17">
                  <c:v>-230.5125471764898</c:v>
                </c:pt>
                <c:pt idx="18">
                  <c:v>-230.7047718784259</c:v>
                </c:pt>
                <c:pt idx="19">
                  <c:v>-312.9336791483147</c:v>
                </c:pt>
                <c:pt idx="20">
                  <c:v>-138.9116500860573</c:v>
                </c:pt>
                <c:pt idx="21">
                  <c:v>-92.30957616774943</c:v>
                </c:pt>
                <c:pt idx="22">
                  <c:v>-178.5188427595806</c:v>
                </c:pt>
                <c:pt idx="23">
                  <c:v>-137.901253885681</c:v>
                </c:pt>
                <c:pt idx="24">
                  <c:v>-151.5816300460492</c:v>
                </c:pt>
                <c:pt idx="25">
                  <c:v>-96.9065906891894</c:v>
                </c:pt>
                <c:pt idx="26">
                  <c:v>159.7771415742271</c:v>
                </c:pt>
                <c:pt idx="27">
                  <c:v>-96.4898057869532</c:v>
                </c:pt>
                <c:pt idx="28">
                  <c:v>-62.52124399090374</c:v>
                </c:pt>
                <c:pt idx="29">
                  <c:v>-31.2272063754363</c:v>
                </c:pt>
                <c:pt idx="30">
                  <c:v>-91.97927064133894</c:v>
                </c:pt>
                <c:pt idx="31">
                  <c:v>95.16820330544655</c:v>
                </c:pt>
                <c:pt idx="32">
                  <c:v>11.87684030768347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[1]C_stress_0.15!$U$7:$U$47</c:f>
                <c:numCache>
                  <c:formatCode>General</c:formatCode>
                  <c:ptCount val="41"/>
                  <c:pt idx="0">
                    <c:v>88.19200813259026</c:v>
                  </c:pt>
                  <c:pt idx="1">
                    <c:v>98.57073324177173</c:v>
                  </c:pt>
                  <c:pt idx="2">
                    <c:v>74.47287745182783</c:v>
                  </c:pt>
                  <c:pt idx="3">
                    <c:v>94.4282531099635</c:v>
                  </c:pt>
                  <c:pt idx="4">
                    <c:v>107.1599937262108</c:v>
                  </c:pt>
                  <c:pt idx="5">
                    <c:v>84.60166091396471</c:v>
                  </c:pt>
                  <c:pt idx="6">
                    <c:v>101.0631785862908</c:v>
                  </c:pt>
                  <c:pt idx="7">
                    <c:v>94.92178049945778</c:v>
                  </c:pt>
                  <c:pt idx="8">
                    <c:v>146.1907250693143</c:v>
                  </c:pt>
                  <c:pt idx="9">
                    <c:v>147.305776797482</c:v>
                  </c:pt>
                  <c:pt idx="10">
                    <c:v>126.9128798036058</c:v>
                  </c:pt>
                  <c:pt idx="11">
                    <c:v>155.1308052877938</c:v>
                  </c:pt>
                  <c:pt idx="12">
                    <c:v>159.0722323965713</c:v>
                  </c:pt>
                  <c:pt idx="13">
                    <c:v>180.6202638948267</c:v>
                  </c:pt>
                  <c:pt idx="14">
                    <c:v>210.2370883030053</c:v>
                  </c:pt>
                  <c:pt idx="15">
                    <c:v>173.8191293429386</c:v>
                  </c:pt>
                  <c:pt idx="16">
                    <c:v>177.0769367567547</c:v>
                  </c:pt>
                  <c:pt idx="17">
                    <c:v>273.2949626335712</c:v>
                  </c:pt>
                  <c:pt idx="18">
                    <c:v>193.0315344505604</c:v>
                  </c:pt>
                  <c:pt idx="19">
                    <c:v>138.1958389616848</c:v>
                  </c:pt>
                  <c:pt idx="20">
                    <c:v>156.5085412946559</c:v>
                  </c:pt>
                  <c:pt idx="21">
                    <c:v>153.0640105010181</c:v>
                  </c:pt>
                  <c:pt idx="22">
                    <c:v>223.647536685532</c:v>
                  </c:pt>
                  <c:pt idx="23">
                    <c:v>188.5889797223383</c:v>
                  </c:pt>
                  <c:pt idx="24">
                    <c:v>164.1790735250696</c:v>
                  </c:pt>
                  <c:pt idx="25">
                    <c:v>168.0513337996574</c:v>
                  </c:pt>
                  <c:pt idx="26">
                    <c:v>90.60855670478919</c:v>
                  </c:pt>
                  <c:pt idx="27">
                    <c:v>100.3948124489517</c:v>
                  </c:pt>
                  <c:pt idx="28">
                    <c:v>98.17882155110345</c:v>
                  </c:pt>
                  <c:pt idx="29">
                    <c:v>106.4427476802497</c:v>
                  </c:pt>
                  <c:pt idx="30">
                    <c:v>81.63187703176702</c:v>
                  </c:pt>
                  <c:pt idx="31">
                    <c:v>86.37761672910866</c:v>
                  </c:pt>
                  <c:pt idx="32">
                    <c:v>115.3604671058337</c:v>
                  </c:pt>
                </c:numCache>
              </c:numRef>
            </c:plus>
            <c:minus>
              <c:numRef>
                <c:f>[1]C_stress_0.15!$U$7:$U$47</c:f>
                <c:numCache>
                  <c:formatCode>General</c:formatCode>
                  <c:ptCount val="41"/>
                  <c:pt idx="0">
                    <c:v>88.19200813259026</c:v>
                  </c:pt>
                  <c:pt idx="1">
                    <c:v>98.57073324177173</c:v>
                  </c:pt>
                  <c:pt idx="2">
                    <c:v>74.47287745182783</c:v>
                  </c:pt>
                  <c:pt idx="3">
                    <c:v>94.4282531099635</c:v>
                  </c:pt>
                  <c:pt idx="4">
                    <c:v>107.1599937262108</c:v>
                  </c:pt>
                  <c:pt idx="5">
                    <c:v>84.60166091396471</c:v>
                  </c:pt>
                  <c:pt idx="6">
                    <c:v>101.0631785862908</c:v>
                  </c:pt>
                  <c:pt idx="7">
                    <c:v>94.92178049945778</c:v>
                  </c:pt>
                  <c:pt idx="8">
                    <c:v>146.1907250693143</c:v>
                  </c:pt>
                  <c:pt idx="9">
                    <c:v>147.305776797482</c:v>
                  </c:pt>
                  <c:pt idx="10">
                    <c:v>126.9128798036058</c:v>
                  </c:pt>
                  <c:pt idx="11">
                    <c:v>155.1308052877938</c:v>
                  </c:pt>
                  <c:pt idx="12">
                    <c:v>159.0722323965713</c:v>
                  </c:pt>
                  <c:pt idx="13">
                    <c:v>180.6202638948267</c:v>
                  </c:pt>
                  <c:pt idx="14">
                    <c:v>210.2370883030053</c:v>
                  </c:pt>
                  <c:pt idx="15">
                    <c:v>173.8191293429386</c:v>
                  </c:pt>
                  <c:pt idx="16">
                    <c:v>177.0769367567547</c:v>
                  </c:pt>
                  <c:pt idx="17">
                    <c:v>273.2949626335712</c:v>
                  </c:pt>
                  <c:pt idx="18">
                    <c:v>193.0315344505604</c:v>
                  </c:pt>
                  <c:pt idx="19">
                    <c:v>138.1958389616848</c:v>
                  </c:pt>
                  <c:pt idx="20">
                    <c:v>156.5085412946559</c:v>
                  </c:pt>
                  <c:pt idx="21">
                    <c:v>153.0640105010181</c:v>
                  </c:pt>
                  <c:pt idx="22">
                    <c:v>223.647536685532</c:v>
                  </c:pt>
                  <c:pt idx="23">
                    <c:v>188.5889797223383</c:v>
                  </c:pt>
                  <c:pt idx="24">
                    <c:v>164.1790735250696</c:v>
                  </c:pt>
                  <c:pt idx="25">
                    <c:v>168.0513337996574</c:v>
                  </c:pt>
                  <c:pt idx="26">
                    <c:v>90.60855670478919</c:v>
                  </c:pt>
                  <c:pt idx="27">
                    <c:v>100.3948124489517</c:v>
                  </c:pt>
                  <c:pt idx="28">
                    <c:v>98.17882155110345</c:v>
                  </c:pt>
                  <c:pt idx="29">
                    <c:v>106.4427476802497</c:v>
                  </c:pt>
                  <c:pt idx="30">
                    <c:v>81.63187703176702</c:v>
                  </c:pt>
                  <c:pt idx="31">
                    <c:v>86.37761672910866</c:v>
                  </c:pt>
                  <c:pt idx="32">
                    <c:v>115.3604671058337</c:v>
                  </c:pt>
                </c:numCache>
              </c:numRef>
            </c:minus>
          </c:errBars>
          <c:xVal>
            <c:numRef>
              <c:f>[1]C_stress_0.15!$Q$7:$Q$39</c:f>
              <c:numCache>
                <c:formatCode>General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[1]C_stress_0.15!$T$7:$T$39</c:f>
              <c:numCache>
                <c:formatCode>General</c:formatCode>
                <c:ptCount val="33"/>
                <c:pt idx="0">
                  <c:v>-168.8519665329171</c:v>
                </c:pt>
                <c:pt idx="1">
                  <c:v>-264.7915544619822</c:v>
                </c:pt>
                <c:pt idx="2">
                  <c:v>-90.71810371490361</c:v>
                </c:pt>
                <c:pt idx="3">
                  <c:v>32.09088912244771</c:v>
                </c:pt>
                <c:pt idx="4">
                  <c:v>-94.85678009461007</c:v>
                </c:pt>
                <c:pt idx="5">
                  <c:v>-233.5906266750306</c:v>
                </c:pt>
                <c:pt idx="6">
                  <c:v>-225.4335251228583</c:v>
                </c:pt>
                <c:pt idx="7">
                  <c:v>-615.6997239323984</c:v>
                </c:pt>
                <c:pt idx="8">
                  <c:v>-335.5729515549708</c:v>
                </c:pt>
                <c:pt idx="9">
                  <c:v>-206.4535634590676</c:v>
                </c:pt>
                <c:pt idx="10">
                  <c:v>74.37145441067896</c:v>
                </c:pt>
                <c:pt idx="11">
                  <c:v>81.01391910191432</c:v>
                </c:pt>
                <c:pt idx="12">
                  <c:v>131.3141182475924</c:v>
                </c:pt>
                <c:pt idx="13">
                  <c:v>253.5288270863435</c:v>
                </c:pt>
                <c:pt idx="14">
                  <c:v>291.230220819518</c:v>
                </c:pt>
                <c:pt idx="15">
                  <c:v>335.0285585654358</c:v>
                </c:pt>
                <c:pt idx="16">
                  <c:v>296.153837606413</c:v>
                </c:pt>
                <c:pt idx="17">
                  <c:v>250.2365472299723</c:v>
                </c:pt>
                <c:pt idx="18">
                  <c:v>283.8463590133987</c:v>
                </c:pt>
                <c:pt idx="19">
                  <c:v>41.93757115799104</c:v>
                </c:pt>
                <c:pt idx="20">
                  <c:v>246.9432907041166</c:v>
                </c:pt>
                <c:pt idx="21">
                  <c:v>234.5030996993225</c:v>
                </c:pt>
                <c:pt idx="22">
                  <c:v>41.17481550862369</c:v>
                </c:pt>
                <c:pt idx="23">
                  <c:v>-229.7401344164921</c:v>
                </c:pt>
                <c:pt idx="24">
                  <c:v>-283.3501522988113</c:v>
                </c:pt>
                <c:pt idx="25">
                  <c:v>-445.2187497945689</c:v>
                </c:pt>
                <c:pt idx="26">
                  <c:v>-149.6126583692117</c:v>
                </c:pt>
                <c:pt idx="27">
                  <c:v>-222.1600755240986</c:v>
                </c:pt>
                <c:pt idx="28">
                  <c:v>-112.8370807767178</c:v>
                </c:pt>
                <c:pt idx="29">
                  <c:v>-109.217329447339</c:v>
                </c:pt>
                <c:pt idx="30">
                  <c:v>-204.8177108995258</c:v>
                </c:pt>
                <c:pt idx="31">
                  <c:v>-39.99544120031297</c:v>
                </c:pt>
                <c:pt idx="32">
                  <c:v>-166.8752884636323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xVal>
            <c:numRef>
              <c:f>[1]C_stress_0.15!$Q$7:$Q$39</c:f>
              <c:numCache>
                <c:formatCode>General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[1]C_stress_0.15!$V$7:$V$39</c:f>
              <c:numCache>
                <c:formatCode>General</c:formatCode>
                <c:ptCount val="33"/>
                <c:pt idx="0">
                  <c:v>7.211379354208431</c:v>
                </c:pt>
                <c:pt idx="1">
                  <c:v>-75.0789430906645</c:v>
                </c:pt>
                <c:pt idx="2">
                  <c:v>168.6652935060014</c:v>
                </c:pt>
                <c:pt idx="3">
                  <c:v>518.9282446636473</c:v>
                </c:pt>
                <c:pt idx="4">
                  <c:v>348.7988532679157</c:v>
                </c:pt>
                <c:pt idx="5">
                  <c:v>271.0856516868</c:v>
                </c:pt>
                <c:pt idx="6">
                  <c:v>131.0710214722845</c:v>
                </c:pt>
                <c:pt idx="7">
                  <c:v>-222.1640543966576</c:v>
                </c:pt>
                <c:pt idx="8">
                  <c:v>-609.0061870183442</c:v>
                </c:pt>
                <c:pt idx="9">
                  <c:v>-471.5163071935746</c:v>
                </c:pt>
                <c:pt idx="10">
                  <c:v>-377.9121847436584</c:v>
                </c:pt>
                <c:pt idx="11">
                  <c:v>-260.547482044146</c:v>
                </c:pt>
                <c:pt idx="12">
                  <c:v>-280.7181356069909</c:v>
                </c:pt>
                <c:pt idx="13">
                  <c:v>-232.3880801365916</c:v>
                </c:pt>
                <c:pt idx="14">
                  <c:v>-246.3162031824563</c:v>
                </c:pt>
                <c:pt idx="15">
                  <c:v>-198.1199432331552</c:v>
                </c:pt>
                <c:pt idx="16">
                  <c:v>-196.1436124790701</c:v>
                </c:pt>
                <c:pt idx="17">
                  <c:v>-197.8183906677908</c:v>
                </c:pt>
                <c:pt idx="18">
                  <c:v>-185.1073570971091</c:v>
                </c:pt>
                <c:pt idx="19">
                  <c:v>-441.7780109465802</c:v>
                </c:pt>
                <c:pt idx="20">
                  <c:v>-207.4376043319204</c:v>
                </c:pt>
                <c:pt idx="21">
                  <c:v>-210.1447470176993</c:v>
                </c:pt>
                <c:pt idx="22">
                  <c:v>-277.663793668859</c:v>
                </c:pt>
                <c:pt idx="23">
                  <c:v>-255.391913441341</c:v>
                </c:pt>
                <c:pt idx="24">
                  <c:v>-469.2030581368466</c:v>
                </c:pt>
                <c:pt idx="25">
                  <c:v>-67.55482995335727</c:v>
                </c:pt>
                <c:pt idx="26">
                  <c:v>548.8939069973642</c:v>
                </c:pt>
                <c:pt idx="27">
                  <c:v>409.7682556258571</c:v>
                </c:pt>
                <c:pt idx="28">
                  <c:v>296.0810219773096</c:v>
                </c:pt>
                <c:pt idx="29">
                  <c:v>106.3452580131625</c:v>
                </c:pt>
                <c:pt idx="30">
                  <c:v>-54.32068047521675</c:v>
                </c:pt>
                <c:pt idx="31">
                  <c:v>170.3081607743115</c:v>
                </c:pt>
                <c:pt idx="32">
                  <c:v>-2.437713268932586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9147672"/>
        <c:axId val="-2139144936"/>
      </c:scatterChart>
      <c:valAx>
        <c:axId val="-2139147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9144936"/>
        <c:crosses val="autoZero"/>
        <c:crossBetween val="midCat"/>
      </c:valAx>
      <c:valAx>
        <c:axId val="-2139144936"/>
        <c:scaling>
          <c:orientation val="minMax"/>
          <c:max val="8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91476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 ave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G_0.15_averaged!$AA$6</c:f>
              <c:strCache>
                <c:ptCount val="1"/>
                <c:pt idx="0">
                  <c:v>ave norm</c:v>
                </c:pt>
              </c:strCache>
            </c:strRef>
          </c:tx>
          <c:xVal>
            <c:numRef>
              <c:f>G_0.15_averaged!$X$7:$X$41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 formatCode="General">
                  <c:v>1.0</c:v>
                </c:pt>
                <c:pt idx="19" formatCode="General">
                  <c:v>2.0</c:v>
                </c:pt>
                <c:pt idx="20" formatCode="General">
                  <c:v>3.000000000000004</c:v>
                </c:pt>
                <c:pt idx="21" formatCode="General">
                  <c:v>4.000000000000004</c:v>
                </c:pt>
                <c:pt idx="22" formatCode="General">
                  <c:v>5.000000000000004</c:v>
                </c:pt>
                <c:pt idx="23" formatCode="General">
                  <c:v>6.000000000000004</c:v>
                </c:pt>
                <c:pt idx="24" formatCode="General">
                  <c:v>7.000000000000004</c:v>
                </c:pt>
                <c:pt idx="25" formatCode="General">
                  <c:v>8.000000000000003</c:v>
                </c:pt>
                <c:pt idx="26" formatCode="General">
                  <c:v>9.000000000000003</c:v>
                </c:pt>
                <c:pt idx="27" formatCode="General">
                  <c:v>10.0</c:v>
                </c:pt>
                <c:pt idx="28" formatCode="General">
                  <c:v>11.0</c:v>
                </c:pt>
                <c:pt idx="29" formatCode="General">
                  <c:v>12.0</c:v>
                </c:pt>
                <c:pt idx="30" formatCode="General">
                  <c:v>13.0</c:v>
                </c:pt>
                <c:pt idx="31" formatCode="General">
                  <c:v>14.0</c:v>
                </c:pt>
                <c:pt idx="32" formatCode="General">
                  <c:v>15.0</c:v>
                </c:pt>
                <c:pt idx="33" formatCode="General">
                  <c:v>16.0</c:v>
                </c:pt>
                <c:pt idx="34" formatCode="General">
                  <c:v>24.0</c:v>
                </c:pt>
              </c:numCache>
            </c:numRef>
          </c:xVal>
          <c:yVal>
            <c:numRef>
              <c:f>G_0.15_averaged!$AA$7:$AA$41</c:f>
              <c:numCache>
                <c:formatCode>0</c:formatCode>
                <c:ptCount val="35"/>
                <c:pt idx="0">
                  <c:v>135.8515083702416</c:v>
                </c:pt>
                <c:pt idx="1">
                  <c:v>168.5788733098024</c:v>
                </c:pt>
                <c:pt idx="2">
                  <c:v>207.8038969541148</c:v>
                </c:pt>
                <c:pt idx="3">
                  <c:v>136.5962255314789</c:v>
                </c:pt>
                <c:pt idx="4">
                  <c:v>145.6431328791974</c:v>
                </c:pt>
                <c:pt idx="5">
                  <c:v>119.5539683327843</c:v>
                </c:pt>
                <c:pt idx="6">
                  <c:v>145.2113996682174</c:v>
                </c:pt>
                <c:pt idx="7">
                  <c:v>208.7516518086801</c:v>
                </c:pt>
                <c:pt idx="8">
                  <c:v>251.609958664982</c:v>
                </c:pt>
                <c:pt idx="9">
                  <c:v>215.3533753700716</c:v>
                </c:pt>
                <c:pt idx="10">
                  <c:v>306.7181714895243</c:v>
                </c:pt>
                <c:pt idx="11">
                  <c:v>289.6874627808926</c:v>
                </c:pt>
                <c:pt idx="12">
                  <c:v>184.2016138933185</c:v>
                </c:pt>
                <c:pt idx="13">
                  <c:v>145.4613732882991</c:v>
                </c:pt>
                <c:pt idx="14">
                  <c:v>258.1763749642491</c:v>
                </c:pt>
                <c:pt idx="15">
                  <c:v>222.9629006992832</c:v>
                </c:pt>
                <c:pt idx="16">
                  <c:v>82.19841111241634</c:v>
                </c:pt>
                <c:pt idx="17">
                  <c:v>221.1626918862937</c:v>
                </c:pt>
                <c:pt idx="18">
                  <c:v>82.19841111241634</c:v>
                </c:pt>
                <c:pt idx="19">
                  <c:v>222.9629006992832</c:v>
                </c:pt>
                <c:pt idx="20">
                  <c:v>258.1763749642491</c:v>
                </c:pt>
                <c:pt idx="21">
                  <c:v>145.4613732882991</c:v>
                </c:pt>
                <c:pt idx="22">
                  <c:v>184.2016138933185</c:v>
                </c:pt>
                <c:pt idx="23">
                  <c:v>289.6874627808926</c:v>
                </c:pt>
                <c:pt idx="24">
                  <c:v>306.7181714895243</c:v>
                </c:pt>
                <c:pt idx="25">
                  <c:v>215.3533753700716</c:v>
                </c:pt>
                <c:pt idx="26">
                  <c:v>251.609958664982</c:v>
                </c:pt>
                <c:pt idx="27">
                  <c:v>208.7516518086801</c:v>
                </c:pt>
                <c:pt idx="28">
                  <c:v>145.2113996682174</c:v>
                </c:pt>
                <c:pt idx="29">
                  <c:v>119.5539683327843</c:v>
                </c:pt>
                <c:pt idx="30">
                  <c:v>145.6431328791974</c:v>
                </c:pt>
                <c:pt idx="31">
                  <c:v>136.5962255314789</c:v>
                </c:pt>
                <c:pt idx="32">
                  <c:v>207.8038969541148</c:v>
                </c:pt>
                <c:pt idx="33">
                  <c:v>168.5788733098024</c:v>
                </c:pt>
                <c:pt idx="34">
                  <c:v>135.8515083702416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G_0.15_averaged!$AD$6</c:f>
              <c:strCache>
                <c:ptCount val="1"/>
                <c:pt idx="0">
                  <c:v>ave tran</c:v>
                </c:pt>
              </c:strCache>
            </c:strRef>
          </c:tx>
          <c:errBars>
            <c:errDir val="y"/>
            <c:errBarType val="minus"/>
            <c:errValType val="fixedVal"/>
            <c:noEndCap val="1"/>
            <c:val val="0.0"/>
          </c:errBars>
          <c:xVal>
            <c:numRef>
              <c:f>G_0.15_averaged!$X$7:$X$41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 formatCode="General">
                  <c:v>1.0</c:v>
                </c:pt>
                <c:pt idx="19" formatCode="General">
                  <c:v>2.0</c:v>
                </c:pt>
                <c:pt idx="20" formatCode="General">
                  <c:v>3.000000000000004</c:v>
                </c:pt>
                <c:pt idx="21" formatCode="General">
                  <c:v>4.000000000000004</c:v>
                </c:pt>
                <c:pt idx="22" formatCode="General">
                  <c:v>5.000000000000004</c:v>
                </c:pt>
                <c:pt idx="23" formatCode="General">
                  <c:v>6.000000000000004</c:v>
                </c:pt>
                <c:pt idx="24" formatCode="General">
                  <c:v>7.000000000000004</c:v>
                </c:pt>
                <c:pt idx="25" formatCode="General">
                  <c:v>8.000000000000003</c:v>
                </c:pt>
                <c:pt idx="26" formatCode="General">
                  <c:v>9.000000000000003</c:v>
                </c:pt>
                <c:pt idx="27" formatCode="General">
                  <c:v>10.0</c:v>
                </c:pt>
                <c:pt idx="28" formatCode="General">
                  <c:v>11.0</c:v>
                </c:pt>
                <c:pt idx="29" formatCode="General">
                  <c:v>12.0</c:v>
                </c:pt>
                <c:pt idx="30" formatCode="General">
                  <c:v>13.0</c:v>
                </c:pt>
                <c:pt idx="31" formatCode="General">
                  <c:v>14.0</c:v>
                </c:pt>
                <c:pt idx="32" formatCode="General">
                  <c:v>15.0</c:v>
                </c:pt>
                <c:pt idx="33" formatCode="General">
                  <c:v>16.0</c:v>
                </c:pt>
                <c:pt idx="34" formatCode="General">
                  <c:v>24.0</c:v>
                </c:pt>
              </c:numCache>
            </c:numRef>
          </c:xVal>
          <c:yVal>
            <c:numRef>
              <c:f>G_0.15_averaged!$AD$7:$AD$41</c:f>
              <c:numCache>
                <c:formatCode>0</c:formatCode>
                <c:ptCount val="35"/>
                <c:pt idx="0">
                  <c:v>-133.8527502795291</c:v>
                </c:pt>
                <c:pt idx="1">
                  <c:v>-14.603016663823</c:v>
                </c:pt>
                <c:pt idx="2">
                  <c:v>17.60095769253424</c:v>
                </c:pt>
                <c:pt idx="3">
                  <c:v>-3.630772034282838</c:v>
                </c:pt>
                <c:pt idx="4">
                  <c:v>25.47549443579576</c:v>
                </c:pt>
                <c:pt idx="5">
                  <c:v>-60.80320928845972</c:v>
                </c:pt>
                <c:pt idx="6">
                  <c:v>-127.3369925095818</c:v>
                </c:pt>
                <c:pt idx="7">
                  <c:v>-179.4877280541889</c:v>
                </c:pt>
                <c:pt idx="8">
                  <c:v>-275.2959449216862</c:v>
                </c:pt>
                <c:pt idx="9">
                  <c:v>5.729984129616668</c:v>
                </c:pt>
                <c:pt idx="10">
                  <c:v>324.272166841626</c:v>
                </c:pt>
                <c:pt idx="11">
                  <c:v>339.9834027337682</c:v>
                </c:pt>
                <c:pt idx="12">
                  <c:v>162.3432899582616</c:v>
                </c:pt>
                <c:pt idx="13">
                  <c:v>98.60971181865393</c:v>
                </c:pt>
                <c:pt idx="14">
                  <c:v>205.367293931023</c:v>
                </c:pt>
                <c:pt idx="15">
                  <c:v>202.0235071889083</c:v>
                </c:pt>
                <c:pt idx="16">
                  <c:v>131.2240504823274</c:v>
                </c:pt>
                <c:pt idx="17">
                  <c:v>311.880183698814</c:v>
                </c:pt>
                <c:pt idx="18">
                  <c:v>131.2240504823274</c:v>
                </c:pt>
                <c:pt idx="19">
                  <c:v>202.0235071889083</c:v>
                </c:pt>
                <c:pt idx="20">
                  <c:v>205.367293931023</c:v>
                </c:pt>
                <c:pt idx="21">
                  <c:v>98.60971181865393</c:v>
                </c:pt>
                <c:pt idx="22">
                  <c:v>162.3432899582616</c:v>
                </c:pt>
                <c:pt idx="23">
                  <c:v>339.9834027337682</c:v>
                </c:pt>
                <c:pt idx="24">
                  <c:v>324.272166841626</c:v>
                </c:pt>
                <c:pt idx="25">
                  <c:v>5.729984129616668</c:v>
                </c:pt>
                <c:pt idx="26">
                  <c:v>-275.2959449216862</c:v>
                </c:pt>
                <c:pt idx="27">
                  <c:v>-179.4877280541889</c:v>
                </c:pt>
                <c:pt idx="28">
                  <c:v>-127.3369925095818</c:v>
                </c:pt>
                <c:pt idx="29">
                  <c:v>-60.80320928845972</c:v>
                </c:pt>
                <c:pt idx="30">
                  <c:v>25.47549443579576</c:v>
                </c:pt>
                <c:pt idx="31">
                  <c:v>-3.630772034282838</c:v>
                </c:pt>
                <c:pt idx="32">
                  <c:v>17.60095769253424</c:v>
                </c:pt>
                <c:pt idx="33">
                  <c:v>-14.603016663823</c:v>
                </c:pt>
                <c:pt idx="34">
                  <c:v>-133.8527502795291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G_0.15_averaged!$AG$6</c:f>
              <c:strCache>
                <c:ptCount val="1"/>
                <c:pt idx="0">
                  <c:v>ave long</c:v>
                </c:pt>
              </c:strCache>
            </c:strRef>
          </c:tx>
          <c:xVal>
            <c:numRef>
              <c:f>G_0.15_averaged!$X$7:$X$41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 formatCode="General">
                  <c:v>1.0</c:v>
                </c:pt>
                <c:pt idx="19" formatCode="General">
                  <c:v>2.0</c:v>
                </c:pt>
                <c:pt idx="20" formatCode="General">
                  <c:v>3.000000000000004</c:v>
                </c:pt>
                <c:pt idx="21" formatCode="General">
                  <c:v>4.000000000000004</c:v>
                </c:pt>
                <c:pt idx="22" formatCode="General">
                  <c:v>5.000000000000004</c:v>
                </c:pt>
                <c:pt idx="23" formatCode="General">
                  <c:v>6.000000000000004</c:v>
                </c:pt>
                <c:pt idx="24" formatCode="General">
                  <c:v>7.000000000000004</c:v>
                </c:pt>
                <c:pt idx="25" formatCode="General">
                  <c:v>8.000000000000003</c:v>
                </c:pt>
                <c:pt idx="26" formatCode="General">
                  <c:v>9.000000000000003</c:v>
                </c:pt>
                <c:pt idx="27" formatCode="General">
                  <c:v>10.0</c:v>
                </c:pt>
                <c:pt idx="28" formatCode="General">
                  <c:v>11.0</c:v>
                </c:pt>
                <c:pt idx="29" formatCode="General">
                  <c:v>12.0</c:v>
                </c:pt>
                <c:pt idx="30" formatCode="General">
                  <c:v>13.0</c:v>
                </c:pt>
                <c:pt idx="31" formatCode="General">
                  <c:v>14.0</c:v>
                </c:pt>
                <c:pt idx="32" formatCode="General">
                  <c:v>15.0</c:v>
                </c:pt>
                <c:pt idx="33" formatCode="General">
                  <c:v>16.0</c:v>
                </c:pt>
                <c:pt idx="34" formatCode="General">
                  <c:v>24.0</c:v>
                </c:pt>
              </c:numCache>
            </c:numRef>
          </c:xVal>
          <c:yVal>
            <c:numRef>
              <c:f>G_0.15_averaged!$AG$7:$AG$41</c:f>
              <c:numCache>
                <c:formatCode>0</c:formatCode>
                <c:ptCount val="35"/>
                <c:pt idx="0">
                  <c:v>-24.01755559718868</c:v>
                </c:pt>
                <c:pt idx="1">
                  <c:v>242.753638086147</c:v>
                </c:pt>
                <c:pt idx="2">
                  <c:v>335.9848327441234</c:v>
                </c:pt>
                <c:pt idx="3">
                  <c:v>352.3503373710087</c:v>
                </c:pt>
                <c:pt idx="4">
                  <c:v>496.5848359269561</c:v>
                </c:pt>
                <c:pt idx="5">
                  <c:v>560.893992599313</c:v>
                </c:pt>
                <c:pt idx="6">
                  <c:v>541.8413526601996</c:v>
                </c:pt>
                <c:pt idx="7">
                  <c:v>313.4754826735401</c:v>
                </c:pt>
                <c:pt idx="8">
                  <c:v>-224.6456789255835</c:v>
                </c:pt>
                <c:pt idx="9">
                  <c:v>-69.71030074670347</c:v>
                </c:pt>
                <c:pt idx="10">
                  <c:v>50.70576997752712</c:v>
                </c:pt>
                <c:pt idx="11">
                  <c:v>-3.024712080416947</c:v>
                </c:pt>
                <c:pt idx="12">
                  <c:v>-91.97132842555479</c:v>
                </c:pt>
                <c:pt idx="13">
                  <c:v>-227.3457723746391</c:v>
                </c:pt>
                <c:pt idx="14">
                  <c:v>-144.3933321393321</c:v>
                </c:pt>
                <c:pt idx="15">
                  <c:v>-134.7642075982776</c:v>
                </c:pt>
                <c:pt idx="16">
                  <c:v>-379.037785224876</c:v>
                </c:pt>
                <c:pt idx="17">
                  <c:v>-90.8433209622978</c:v>
                </c:pt>
                <c:pt idx="18">
                  <c:v>-379.037785224876</c:v>
                </c:pt>
                <c:pt idx="19">
                  <c:v>-134.7642075982776</c:v>
                </c:pt>
                <c:pt idx="20">
                  <c:v>-144.3933321393321</c:v>
                </c:pt>
                <c:pt idx="21">
                  <c:v>-227.3457723746391</c:v>
                </c:pt>
                <c:pt idx="22">
                  <c:v>-91.97132842555479</c:v>
                </c:pt>
                <c:pt idx="23">
                  <c:v>-3.024712080416947</c:v>
                </c:pt>
                <c:pt idx="24">
                  <c:v>50.70576997752712</c:v>
                </c:pt>
                <c:pt idx="25">
                  <c:v>-69.71030074670347</c:v>
                </c:pt>
                <c:pt idx="26">
                  <c:v>-224.6456789255835</c:v>
                </c:pt>
                <c:pt idx="27">
                  <c:v>313.4754826735401</c:v>
                </c:pt>
                <c:pt idx="28">
                  <c:v>541.8413526601996</c:v>
                </c:pt>
                <c:pt idx="29">
                  <c:v>560.893992599313</c:v>
                </c:pt>
                <c:pt idx="30">
                  <c:v>496.5848359269561</c:v>
                </c:pt>
                <c:pt idx="31">
                  <c:v>352.3503373710087</c:v>
                </c:pt>
                <c:pt idx="32">
                  <c:v>335.9848327441234</c:v>
                </c:pt>
                <c:pt idx="33">
                  <c:v>242.753638086147</c:v>
                </c:pt>
                <c:pt idx="34">
                  <c:v>-24.01755559718868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9840344"/>
        <c:axId val="-2139843336"/>
      </c:scatterChart>
      <c:valAx>
        <c:axId val="-213984034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139843336"/>
        <c:crosses val="autoZero"/>
        <c:crossBetween val="midCat"/>
      </c:valAx>
      <c:valAx>
        <c:axId val="-2139843336"/>
        <c:scaling>
          <c:orientation val="minMax"/>
          <c:min val="-8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1398403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7"/>
          <c:order val="4"/>
          <c:tx>
            <c:v>fusionB</c:v>
          </c:tx>
          <c:spPr>
            <a:ln w="12700">
              <a:solidFill>
                <a:schemeClr val="tx1"/>
              </a:solidFill>
              <a:prstDash val="sysDot"/>
            </a:ln>
          </c:spPr>
          <c:xVal>
            <c:numRef>
              <c:f>'G_0.15(ave d0_all)'!$AX$4:$AX$5</c:f>
              <c:numCache>
                <c:formatCode>General</c:formatCode>
                <c:ptCount val="2"/>
                <c:pt idx="0">
                  <c:v>-9.6</c:v>
                </c:pt>
                <c:pt idx="1">
                  <c:v>-9.6</c:v>
                </c:pt>
              </c:numCache>
            </c:numRef>
          </c:xVal>
          <c:yVal>
            <c:numRef>
              <c:f>'G_0.15(ave d0_all)'!$AW$4:$AW$5</c:f>
              <c:numCache>
                <c:formatCode>General</c:formatCode>
                <c:ptCount val="2"/>
                <c:pt idx="0">
                  <c:v>800.0</c:v>
                </c:pt>
                <c:pt idx="1">
                  <c:v>-800.0</c:v>
                </c:pt>
              </c:numCache>
            </c:numRef>
          </c:yVal>
          <c:smooth val="0"/>
        </c:ser>
        <c:ser>
          <c:idx val="0"/>
          <c:order val="0"/>
          <c:tx>
            <c:v>norm</c:v>
          </c:tx>
          <c:xVal>
            <c:numRef>
              <c:f>'G_0.15(ave d0_all)'!$Q$7:$Q$41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'G_0.15(ave d0_all)'!$R$7:$R$41</c:f>
              <c:numCache>
                <c:formatCode>0</c:formatCode>
                <c:ptCount val="35"/>
                <c:pt idx="0">
                  <c:v>135.6399216011075</c:v>
                </c:pt>
                <c:pt idx="1">
                  <c:v>101.7335333834819</c:v>
                </c:pt>
                <c:pt idx="2">
                  <c:v>155.0668829256053</c:v>
                </c:pt>
                <c:pt idx="3">
                  <c:v>99.4455323472702</c:v>
                </c:pt>
                <c:pt idx="4">
                  <c:v>86.95481925142351</c:v>
                </c:pt>
                <c:pt idx="5">
                  <c:v>77.447259569579</c:v>
                </c:pt>
                <c:pt idx="6">
                  <c:v>220.4318964478254</c:v>
                </c:pt>
                <c:pt idx="7">
                  <c:v>246.3385124889375</c:v>
                </c:pt>
                <c:pt idx="8">
                  <c:v>117.8420709669065</c:v>
                </c:pt>
                <c:pt idx="9">
                  <c:v>27.90274794680954</c:v>
                </c:pt>
                <c:pt idx="10">
                  <c:v>141.7262284142939</c:v>
                </c:pt>
                <c:pt idx="11">
                  <c:v>62.26990076424071</c:v>
                </c:pt>
                <c:pt idx="12">
                  <c:v>1.943029693992546</c:v>
                </c:pt>
                <c:pt idx="13">
                  <c:v>-46.67674490405653</c:v>
                </c:pt>
                <c:pt idx="14">
                  <c:v>200.5791765399816</c:v>
                </c:pt>
                <c:pt idx="15">
                  <c:v>57.68185576591003</c:v>
                </c:pt>
                <c:pt idx="16">
                  <c:v>-47.1321726083089</c:v>
                </c:pt>
                <c:pt idx="17">
                  <c:v>121.3314120958954</c:v>
                </c:pt>
                <c:pt idx="18">
                  <c:v>11.80439478812103</c:v>
                </c:pt>
                <c:pt idx="19">
                  <c:v>188.4838416419637</c:v>
                </c:pt>
                <c:pt idx="20">
                  <c:v>115.9522251673426</c:v>
                </c:pt>
                <c:pt idx="21">
                  <c:v>137.8450804233742</c:v>
                </c:pt>
                <c:pt idx="22">
                  <c:v>166.7651692539894</c:v>
                </c:pt>
                <c:pt idx="23">
                  <c:v>317.4021351131333</c:v>
                </c:pt>
                <c:pt idx="24">
                  <c:v>272.0028689743965</c:v>
                </c:pt>
                <c:pt idx="25">
                  <c:v>202.9755593217687</c:v>
                </c:pt>
                <c:pt idx="26">
                  <c:v>185.1972289371377</c:v>
                </c:pt>
                <c:pt idx="27">
                  <c:v>118.9323048314237</c:v>
                </c:pt>
                <c:pt idx="28">
                  <c:v>14.76399150892534</c:v>
                </c:pt>
                <c:pt idx="29">
                  <c:v>106.450595795772</c:v>
                </c:pt>
                <c:pt idx="30">
                  <c:v>149.1153948572789</c:v>
                </c:pt>
                <c:pt idx="31">
                  <c:v>118.5159939249166</c:v>
                </c:pt>
                <c:pt idx="32">
                  <c:v>205.2880587543437</c:v>
                </c:pt>
                <c:pt idx="33">
                  <c:v>180.17088949933</c:v>
                </c:pt>
                <c:pt idx="34">
                  <c:v>125.2907980471007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'G_0.15(ave d0_all)'!$U$7:$U$47</c:f>
                <c:numCache>
                  <c:formatCode>General</c:formatCode>
                  <c:ptCount val="41"/>
                  <c:pt idx="0">
                    <c:v>86.65457161814444</c:v>
                  </c:pt>
                  <c:pt idx="1">
                    <c:v>84.327090079667</c:v>
                  </c:pt>
                  <c:pt idx="2">
                    <c:v>69.11100945050961</c:v>
                  </c:pt>
                  <c:pt idx="3">
                    <c:v>81.76464089058703</c:v>
                  </c:pt>
                  <c:pt idx="4">
                    <c:v>75.97576847261409</c:v>
                  </c:pt>
                  <c:pt idx="5">
                    <c:v>72.6097946732103</c:v>
                  </c:pt>
                  <c:pt idx="6">
                    <c:v>71.39530399663434</c:v>
                  </c:pt>
                  <c:pt idx="7">
                    <c:v>91.06768637862652</c:v>
                  </c:pt>
                  <c:pt idx="8">
                    <c:v>99.8575709048902</c:v>
                  </c:pt>
                  <c:pt idx="9">
                    <c:v>140.4817062121817</c:v>
                  </c:pt>
                  <c:pt idx="10">
                    <c:v>238.0550626786404</c:v>
                  </c:pt>
                  <c:pt idx="11">
                    <c:v>190.8980372800165</c:v>
                  </c:pt>
                  <c:pt idx="12">
                    <c:v>208.3973133401968</c:v>
                  </c:pt>
                  <c:pt idx="13">
                    <c:v>169.0928836102601</c:v>
                  </c:pt>
                  <c:pt idx="14">
                    <c:v>167.0198189978681</c:v>
                  </c:pt>
                  <c:pt idx="15">
                    <c:v>213.5603826817905</c:v>
                  </c:pt>
                  <c:pt idx="16">
                    <c:v>168.2389908960913</c:v>
                  </c:pt>
                  <c:pt idx="17">
                    <c:v>157.0677102048833</c:v>
                  </c:pt>
                  <c:pt idx="18">
                    <c:v>177.5035325996059</c:v>
                  </c:pt>
                  <c:pt idx="19">
                    <c:v>133.0608640496969</c:v>
                  </c:pt>
                  <c:pt idx="20">
                    <c:v>135.7577958349756</c:v>
                  </c:pt>
                  <c:pt idx="21">
                    <c:v>119.224707200617</c:v>
                  </c:pt>
                  <c:pt idx="22">
                    <c:v>159.8278843371617</c:v>
                  </c:pt>
                  <c:pt idx="23">
                    <c:v>126.2821345176362</c:v>
                  </c:pt>
                  <c:pt idx="24">
                    <c:v>140.8701628097316</c:v>
                  </c:pt>
                  <c:pt idx="25">
                    <c:v>150.0526905558927</c:v>
                  </c:pt>
                  <c:pt idx="26">
                    <c:v>135.051655132106</c:v>
                  </c:pt>
                  <c:pt idx="27">
                    <c:v>84.06727986455314</c:v>
                  </c:pt>
                  <c:pt idx="28">
                    <c:v>73.51889213933597</c:v>
                  </c:pt>
                  <c:pt idx="29">
                    <c:v>79.92175231949824</c:v>
                  </c:pt>
                  <c:pt idx="30">
                    <c:v>66.57291848190206</c:v>
                  </c:pt>
                  <c:pt idx="31">
                    <c:v>92.53261609778068</c:v>
                  </c:pt>
                  <c:pt idx="32">
                    <c:v>85.00419289936867</c:v>
                  </c:pt>
                  <c:pt idx="33">
                    <c:v>74.24773987853432</c:v>
                  </c:pt>
                  <c:pt idx="34">
                    <c:v>87.75431238884678</c:v>
                  </c:pt>
                </c:numCache>
              </c:numRef>
            </c:plus>
            <c:minus>
              <c:numRef>
                <c:f>'G_0.15(ave d0_all)'!$U$7:$U$47</c:f>
                <c:numCache>
                  <c:formatCode>General</c:formatCode>
                  <c:ptCount val="41"/>
                  <c:pt idx="0">
                    <c:v>86.65457161814444</c:v>
                  </c:pt>
                  <c:pt idx="1">
                    <c:v>84.327090079667</c:v>
                  </c:pt>
                  <c:pt idx="2">
                    <c:v>69.11100945050961</c:v>
                  </c:pt>
                  <c:pt idx="3">
                    <c:v>81.76464089058703</c:v>
                  </c:pt>
                  <c:pt idx="4">
                    <c:v>75.97576847261409</c:v>
                  </c:pt>
                  <c:pt idx="5">
                    <c:v>72.6097946732103</c:v>
                  </c:pt>
                  <c:pt idx="6">
                    <c:v>71.39530399663434</c:v>
                  </c:pt>
                  <c:pt idx="7">
                    <c:v>91.06768637862652</c:v>
                  </c:pt>
                  <c:pt idx="8">
                    <c:v>99.8575709048902</c:v>
                  </c:pt>
                  <c:pt idx="9">
                    <c:v>140.4817062121817</c:v>
                  </c:pt>
                  <c:pt idx="10">
                    <c:v>238.0550626786404</c:v>
                  </c:pt>
                  <c:pt idx="11">
                    <c:v>190.8980372800165</c:v>
                  </c:pt>
                  <c:pt idx="12">
                    <c:v>208.3973133401968</c:v>
                  </c:pt>
                  <c:pt idx="13">
                    <c:v>169.0928836102601</c:v>
                  </c:pt>
                  <c:pt idx="14">
                    <c:v>167.0198189978681</c:v>
                  </c:pt>
                  <c:pt idx="15">
                    <c:v>213.5603826817905</c:v>
                  </c:pt>
                  <c:pt idx="16">
                    <c:v>168.2389908960913</c:v>
                  </c:pt>
                  <c:pt idx="17">
                    <c:v>157.0677102048833</c:v>
                  </c:pt>
                  <c:pt idx="18">
                    <c:v>177.5035325996059</c:v>
                  </c:pt>
                  <c:pt idx="19">
                    <c:v>133.0608640496969</c:v>
                  </c:pt>
                  <c:pt idx="20">
                    <c:v>135.7577958349756</c:v>
                  </c:pt>
                  <c:pt idx="21">
                    <c:v>119.224707200617</c:v>
                  </c:pt>
                  <c:pt idx="22">
                    <c:v>159.8278843371617</c:v>
                  </c:pt>
                  <c:pt idx="23">
                    <c:v>126.2821345176362</c:v>
                  </c:pt>
                  <c:pt idx="24">
                    <c:v>140.8701628097316</c:v>
                  </c:pt>
                  <c:pt idx="25">
                    <c:v>150.0526905558927</c:v>
                  </c:pt>
                  <c:pt idx="26">
                    <c:v>135.051655132106</c:v>
                  </c:pt>
                  <c:pt idx="27">
                    <c:v>84.06727986455314</c:v>
                  </c:pt>
                  <c:pt idx="28">
                    <c:v>73.51889213933597</c:v>
                  </c:pt>
                  <c:pt idx="29">
                    <c:v>79.92175231949824</c:v>
                  </c:pt>
                  <c:pt idx="30">
                    <c:v>66.57291848190206</c:v>
                  </c:pt>
                  <c:pt idx="31">
                    <c:v>92.53261609778068</c:v>
                  </c:pt>
                  <c:pt idx="32">
                    <c:v>85.00419289936867</c:v>
                  </c:pt>
                  <c:pt idx="33">
                    <c:v>74.24773987853432</c:v>
                  </c:pt>
                  <c:pt idx="34">
                    <c:v>87.75431238884678</c:v>
                  </c:pt>
                </c:numCache>
              </c:numRef>
            </c:minus>
          </c:errBars>
          <c:xVal>
            <c:numRef>
              <c:f>'G_0.15(ave d0_all)'!$Q$7:$Q$41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'G_0.15(ave d0_all)'!$T$7:$T$41</c:f>
              <c:numCache>
                <c:formatCode>0</c:formatCode>
                <c:ptCount val="35"/>
                <c:pt idx="0">
                  <c:v>-123.106653670186</c:v>
                </c:pt>
                <c:pt idx="1">
                  <c:v>-43.16011965878918</c:v>
                </c:pt>
                <c:pt idx="2">
                  <c:v>2.14963815350605</c:v>
                </c:pt>
                <c:pt idx="3">
                  <c:v>27.3026907856073</c:v>
                </c:pt>
                <c:pt idx="4">
                  <c:v>-22.92507566343355</c:v>
                </c:pt>
                <c:pt idx="5">
                  <c:v>-92.15236636165943</c:v>
                </c:pt>
                <c:pt idx="6">
                  <c:v>-48.403275095833</c:v>
                </c:pt>
                <c:pt idx="7">
                  <c:v>-126.9421883081331</c:v>
                </c:pt>
                <c:pt idx="8">
                  <c:v>-130.3072683456222</c:v>
                </c:pt>
                <c:pt idx="9">
                  <c:v>-8.35660372906568</c:v>
                </c:pt>
                <c:pt idx="10">
                  <c:v>447.5490248358096</c:v>
                </c:pt>
                <c:pt idx="11">
                  <c:v>391.346629352796</c:v>
                </c:pt>
                <c:pt idx="12">
                  <c:v>199.6431904132139</c:v>
                </c:pt>
                <c:pt idx="13">
                  <c:v>44.93369627191784</c:v>
                </c:pt>
                <c:pt idx="14">
                  <c:v>333.6095334409573</c:v>
                </c:pt>
                <c:pt idx="15">
                  <c:v>155.358918777642</c:v>
                </c:pt>
                <c:pt idx="16">
                  <c:v>242.2795970071195</c:v>
                </c:pt>
                <c:pt idx="17">
                  <c:v>359.8886705129167</c:v>
                </c:pt>
                <c:pt idx="18">
                  <c:v>116.0894389570735</c:v>
                </c:pt>
                <c:pt idx="19">
                  <c:v>344.604348344411</c:v>
                </c:pt>
                <c:pt idx="20">
                  <c:v>173.0116112748534</c:v>
                </c:pt>
                <c:pt idx="21">
                  <c:v>248.1625794064946</c:v>
                </c:pt>
                <c:pt idx="22">
                  <c:v>220.9709768950262</c:v>
                </c:pt>
                <c:pt idx="23">
                  <c:v>384.6222937481057</c:v>
                </c:pt>
                <c:pt idx="24">
                  <c:v>296.9830501751015</c:v>
                </c:pt>
                <c:pt idx="25">
                  <c:v>115.5964549666525</c:v>
                </c:pt>
                <c:pt idx="26">
                  <c:v>-324.84404030273</c:v>
                </c:pt>
                <c:pt idx="27">
                  <c:v>-232.8307701733568</c:v>
                </c:pt>
                <c:pt idx="28">
                  <c:v>-212.4153999637082</c:v>
                </c:pt>
                <c:pt idx="29">
                  <c:v>-35.58835576645201</c:v>
                </c:pt>
                <c:pt idx="30">
                  <c:v>67.74326135346223</c:v>
                </c:pt>
                <c:pt idx="31">
                  <c:v>-40.70410708719319</c:v>
                </c:pt>
                <c:pt idx="32">
                  <c:v>26.9035532056716</c:v>
                </c:pt>
                <c:pt idx="33">
                  <c:v>7.804327747439098</c:v>
                </c:pt>
                <c:pt idx="34">
                  <c:v>-133.4557772241928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xVal>
            <c:numRef>
              <c:f>'G_0.15(ave d0_all)'!$Q$7:$Q$41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'G_0.15(ave d0_all)'!$V$7:$V$41</c:f>
              <c:numCache>
                <c:formatCode>0</c:formatCode>
                <c:ptCount val="35"/>
                <c:pt idx="0">
                  <c:v>-5.136509361619967</c:v>
                </c:pt>
                <c:pt idx="1">
                  <c:v>205.4934341491845</c:v>
                </c:pt>
                <c:pt idx="2">
                  <c:v>293.327047365661</c:v>
                </c:pt>
                <c:pt idx="3">
                  <c:v>355.9195642703451</c:v>
                </c:pt>
                <c:pt idx="4">
                  <c:v>423.7484594379792</c:v>
                </c:pt>
                <c:pt idx="5">
                  <c:v>558.0847388938586</c:v>
                </c:pt>
                <c:pt idx="6">
                  <c:v>639.9332558033285</c:v>
                </c:pt>
                <c:pt idx="7">
                  <c:v>400.6008500871055</c:v>
                </c:pt>
                <c:pt idx="8">
                  <c:v>-152.1821284584692</c:v>
                </c:pt>
                <c:pt idx="9">
                  <c:v>-27.29461890287758</c:v>
                </c:pt>
                <c:pt idx="10">
                  <c:v>-29.52980477598524</c:v>
                </c:pt>
                <c:pt idx="11">
                  <c:v>-116.3362207101358</c:v>
                </c:pt>
                <c:pt idx="12">
                  <c:v>-134.5246273129407</c:v>
                </c:pt>
                <c:pt idx="13">
                  <c:v>-327.7926738274452</c:v>
                </c:pt>
                <c:pt idx="14">
                  <c:v>-62.68174729342569</c:v>
                </c:pt>
                <c:pt idx="15">
                  <c:v>-214.1630133070947</c:v>
                </c:pt>
                <c:pt idx="16">
                  <c:v>-405.8136616397083</c:v>
                </c:pt>
                <c:pt idx="17">
                  <c:v>-42.94084781004202</c:v>
                </c:pt>
                <c:pt idx="18">
                  <c:v>-256.614088561363</c:v>
                </c:pt>
                <c:pt idx="19">
                  <c:v>40.37626824016311</c:v>
                </c:pt>
                <c:pt idx="20">
                  <c:v>-130.4003117727531</c:v>
                </c:pt>
                <c:pt idx="21">
                  <c:v>-31.19045292126781</c:v>
                </c:pt>
                <c:pt idx="22">
                  <c:v>46.38181764173481</c:v>
                </c:pt>
                <c:pt idx="23">
                  <c:v>206.1108045769334</c:v>
                </c:pt>
                <c:pt idx="24">
                  <c:v>226.7904173104125</c:v>
                </c:pt>
                <c:pt idx="25">
                  <c:v>-16.37225053147571</c:v>
                </c:pt>
                <c:pt idx="26">
                  <c:v>-201.6232064104883</c:v>
                </c:pt>
                <c:pt idx="27">
                  <c:v>225.5860053349628</c:v>
                </c:pt>
                <c:pt idx="28">
                  <c:v>437.639837119627</c:v>
                </c:pt>
                <c:pt idx="29">
                  <c:v>557.6016365513434</c:v>
                </c:pt>
                <c:pt idx="30">
                  <c:v>563.3135417915215</c:v>
                </c:pt>
                <c:pt idx="31">
                  <c:v>342.660589631011</c:v>
                </c:pt>
                <c:pt idx="32">
                  <c:v>372.5113575528912</c:v>
                </c:pt>
                <c:pt idx="33">
                  <c:v>273.8784823970445</c:v>
                </c:pt>
                <c:pt idx="34">
                  <c:v>-31.74854135763734</c:v>
                </c:pt>
              </c:numCache>
            </c:numRef>
          </c:yVal>
          <c:smooth val="0"/>
        </c:ser>
        <c:ser>
          <c:idx val="3"/>
          <c:order val="3"/>
          <c:tx>
            <c:v>fusionA</c:v>
          </c:tx>
          <c:spPr>
            <a:ln w="1270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'G_0.15(ave d0_all)'!$AX$6:$AX$7</c:f>
              <c:numCache>
                <c:formatCode>General</c:formatCode>
                <c:ptCount val="2"/>
                <c:pt idx="0">
                  <c:v>9.6</c:v>
                </c:pt>
                <c:pt idx="1">
                  <c:v>9.6</c:v>
                </c:pt>
              </c:numCache>
            </c:numRef>
          </c:xVal>
          <c:yVal>
            <c:numRef>
              <c:f>'G_0.15(ave d0_all)'!$AW$4:$AW$5</c:f>
              <c:numCache>
                <c:formatCode>General</c:formatCode>
                <c:ptCount val="2"/>
                <c:pt idx="0">
                  <c:v>800.0</c:v>
                </c:pt>
                <c:pt idx="1">
                  <c:v>-800.0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9283112"/>
        <c:axId val="-2069279960"/>
      </c:scatterChart>
      <c:valAx>
        <c:axId val="-2069283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9279960"/>
        <c:crosses val="autoZero"/>
        <c:crossBetween val="midCat"/>
      </c:valAx>
      <c:valAx>
        <c:axId val="-2069279960"/>
        <c:scaling>
          <c:orientation val="minMax"/>
          <c:max val="800.0"/>
          <c:min val="-8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92831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Strains </a:t>
            </a:r>
          </a:p>
        </c:rich>
      </c:tx>
      <c:layout>
        <c:manualLayout>
          <c:xMode val="edge"/>
          <c:yMode val="edge"/>
          <c:x val="0.116672690788846"/>
          <c:y val="0.0459503398636686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0126916505174917"/>
          <c:y val="0.0340372887879027"/>
          <c:w val="0.917097159390283"/>
          <c:h val="0.955751524575727"/>
        </c:manualLayout>
      </c:layout>
      <c:scatterChart>
        <c:scatterStyle val="lineMarker"/>
        <c:varyColors val="0"/>
        <c:ser>
          <c:idx val="0"/>
          <c:order val="0"/>
          <c:xVal>
            <c:numRef>
              <c:f>'G_0.15(ave d0_all)'!$F$7:$F$41</c:f>
              <c:numCache>
                <c:formatCode>General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'G_0.15(ave d0_all)'!$G$7:$G$41</c:f>
              <c:numCache>
                <c:formatCode>0</c:formatCode>
                <c:ptCount val="35"/>
                <c:pt idx="0">
                  <c:v>779.7636693182416</c:v>
                </c:pt>
                <c:pt idx="1">
                  <c:v>255.81911511896</c:v>
                </c:pt>
                <c:pt idx="2">
                  <c:v>328.7882317283572</c:v>
                </c:pt>
                <c:pt idx="3">
                  <c:v>-35.71226849271111</c:v>
                </c:pt>
                <c:pt idx="4">
                  <c:v>-114.8896736611331</c:v>
                </c:pt>
                <c:pt idx="5">
                  <c:v>-240.9718397247125</c:v>
                </c:pt>
                <c:pt idx="6">
                  <c:v>249.1068265896666</c:v>
                </c:pt>
                <c:pt idx="7">
                  <c:v>771.4276690492054</c:v>
                </c:pt>
                <c:pt idx="8">
                  <c:v>895.177736691146</c:v>
                </c:pt>
                <c:pt idx="9">
                  <c:v>172.2049558352439</c:v>
                </c:pt>
                <c:pt idx="10">
                  <c:v>112.1856672615592</c:v>
                </c:pt>
                <c:pt idx="11">
                  <c:v>-66.9682438895642</c:v>
                </c:pt>
                <c:pt idx="12">
                  <c:v>-74.04621806401807</c:v>
                </c:pt>
                <c:pt idx="13">
                  <c:v>147.8353127795051</c:v>
                </c:pt>
                <c:pt idx="14">
                  <c:v>566.9063473576031</c:v>
                </c:pt>
                <c:pt idx="15">
                  <c:v>337.0318283370763</c:v>
                </c:pt>
                <c:pt idx="16">
                  <c:v>-6.102884141745536</c:v>
                </c:pt>
                <c:pt idx="17">
                  <c:v>148.1182806322295</c:v>
                </c:pt>
                <c:pt idx="18">
                  <c:v>232.5058939878277</c:v>
                </c:pt>
                <c:pt idx="19">
                  <c:v>366.76940453765</c:v>
                </c:pt>
                <c:pt idx="20">
                  <c:v>472.8230059397933</c:v>
                </c:pt>
                <c:pt idx="21">
                  <c:v>350.4222045795938</c:v>
                </c:pt>
                <c:pt idx="22">
                  <c:v>417.7563035622562</c:v>
                </c:pt>
                <c:pt idx="23">
                  <c:v>690.8948526460108</c:v>
                </c:pt>
                <c:pt idx="24">
                  <c:v>569.7559003566027</c:v>
                </c:pt>
                <c:pt idx="25">
                  <c:v>796.3308276359965</c:v>
                </c:pt>
                <c:pt idx="26">
                  <c:v>1511.85480916745</c:v>
                </c:pt>
                <c:pt idx="27">
                  <c:v>549.8219953916999</c:v>
                </c:pt>
                <c:pt idx="28">
                  <c:v>-219.5402313396906</c:v>
                </c:pt>
                <c:pt idx="29">
                  <c:v>-180.5141946545343</c:v>
                </c:pt>
                <c:pt idx="30">
                  <c:v>-125.3659546514393</c:v>
                </c:pt>
                <c:pt idx="31">
                  <c:v>154.4008127847618</c:v>
                </c:pt>
                <c:pt idx="32">
                  <c:v>424.7812897361189</c:v>
                </c:pt>
                <c:pt idx="33">
                  <c:v>460.4531939039751</c:v>
                </c:pt>
                <c:pt idx="34">
                  <c:v>779.7636693182416</c:v>
                </c:pt>
              </c:numCache>
            </c:numRef>
          </c:yVal>
          <c:smooth val="0"/>
        </c:ser>
        <c:ser>
          <c:idx val="1"/>
          <c:order val="1"/>
          <c:xVal>
            <c:numRef>
              <c:f>'G_0.15(ave d0_all)'!$F$7:$F$41</c:f>
              <c:numCache>
                <c:formatCode>General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'G_0.15(ave d0_all)'!$I$7:$I$41</c:f>
              <c:numCache>
                <c:formatCode>0</c:formatCode>
                <c:ptCount val="35"/>
                <c:pt idx="0">
                  <c:v>-725.6709504420114</c:v>
                </c:pt>
                <c:pt idx="1">
                  <c:v>-587.1985025815263</c:v>
                </c:pt>
                <c:pt idx="2">
                  <c:v>-560.9121014911296</c:v>
                </c:pt>
                <c:pt idx="3">
                  <c:v>-455.4524375787498</c:v>
                </c:pt>
                <c:pt idx="4">
                  <c:v>-754.1908804384833</c:v>
                </c:pt>
                <c:pt idx="5">
                  <c:v>-1227.733299688282</c:v>
                </c:pt>
                <c:pt idx="6">
                  <c:v>-1315.025080573437</c:v>
                </c:pt>
                <c:pt idx="7">
                  <c:v>-1400.387317406478</c:v>
                </c:pt>
                <c:pt idx="8">
                  <c:v>-548.6002374908392</c:v>
                </c:pt>
                <c:pt idx="9">
                  <c:v>-38.75854482439377</c:v>
                </c:pt>
                <c:pt idx="10">
                  <c:v>1891.518300986742</c:v>
                </c:pt>
                <c:pt idx="11">
                  <c:v>1847.65999517112</c:v>
                </c:pt>
                <c:pt idx="12">
                  <c:v>1076.20926248418</c:v>
                </c:pt>
                <c:pt idx="13">
                  <c:v>680.8415159851742</c:v>
                </c:pt>
                <c:pt idx="14">
                  <c:v>1340.901151145098</c:v>
                </c:pt>
                <c:pt idx="15">
                  <c:v>905.3347404053352</c:v>
                </c:pt>
                <c:pt idx="16">
                  <c:v>1677.747411802565</c:v>
                </c:pt>
                <c:pt idx="17">
                  <c:v>1536.087784149444</c:v>
                </c:pt>
                <c:pt idx="18">
                  <c:v>839.2552418799148</c:v>
                </c:pt>
                <c:pt idx="19">
                  <c:v>1275.106898079161</c:v>
                </c:pt>
                <c:pt idx="20">
                  <c:v>804.8048887471285</c:v>
                </c:pt>
                <c:pt idx="21">
                  <c:v>992.2694713904763</c:v>
                </c:pt>
                <c:pt idx="22">
                  <c:v>733.135548019197</c:v>
                </c:pt>
                <c:pt idx="23">
                  <c:v>1081.993957431304</c:v>
                </c:pt>
                <c:pt idx="24">
                  <c:v>715.0951364334319</c:v>
                </c:pt>
                <c:pt idx="25">
                  <c:v>287.9433113880476</c:v>
                </c:pt>
                <c:pt idx="26">
                  <c:v>-1455.658030046326</c:v>
                </c:pt>
                <c:pt idx="27">
                  <c:v>-1496.799531908841</c:v>
                </c:pt>
                <c:pt idx="28">
                  <c:v>-1541.311236271377</c:v>
                </c:pt>
                <c:pt idx="29">
                  <c:v>-1006.922640107474</c:v>
                </c:pt>
                <c:pt idx="30">
                  <c:v>-598.8038223100086</c:v>
                </c:pt>
                <c:pt idx="31">
                  <c:v>-771.970684012968</c:v>
                </c:pt>
                <c:pt idx="32">
                  <c:v>-613.092197092519</c:v>
                </c:pt>
                <c:pt idx="33">
                  <c:v>-542.40680174339</c:v>
                </c:pt>
                <c:pt idx="34">
                  <c:v>-725.6709504420114</c:v>
                </c:pt>
              </c:numCache>
            </c:numRef>
          </c:yVal>
          <c:smooth val="0"/>
        </c:ser>
        <c:ser>
          <c:idx val="2"/>
          <c:order val="2"/>
          <c:xVal>
            <c:numRef>
              <c:f>'G_0.15(ave d0_all)'!$F$7:$F$41</c:f>
              <c:numCache>
                <c:formatCode>General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'G_0.15(ave d0_all)'!$K$7:$K$41</c:f>
              <c:numCache>
                <c:formatCode>0</c:formatCode>
                <c:ptCount val="35"/>
                <c:pt idx="0">
                  <c:v>-39.29920173762716</c:v>
                </c:pt>
                <c:pt idx="1">
                  <c:v>859.5130832103208</c:v>
                </c:pt>
                <c:pt idx="2">
                  <c:v>1133.211006652317</c:v>
                </c:pt>
                <c:pt idx="3">
                  <c:v>1456.500280877906</c:v>
                </c:pt>
                <c:pt idx="4">
                  <c:v>1844.636960151555</c:v>
                </c:pt>
                <c:pt idx="5">
                  <c:v>2555.46440361655</c:v>
                </c:pt>
                <c:pt idx="6">
                  <c:v>2689.842008294412</c:v>
                </c:pt>
                <c:pt idx="7">
                  <c:v>1668.953996893092</c:v>
                </c:pt>
                <c:pt idx="8">
                  <c:v>-675.8721508746765</c:v>
                </c:pt>
                <c:pt idx="9">
                  <c:v>-148.9433603811176</c:v>
                </c:pt>
                <c:pt idx="10">
                  <c:v>-884.2130713000648</c:v>
                </c:pt>
                <c:pt idx="11">
                  <c:v>-1106.131132467755</c:v>
                </c:pt>
                <c:pt idx="12">
                  <c:v>-868.0398588316294</c:v>
                </c:pt>
                <c:pt idx="13">
                  <c:v>-1487.748273683847</c:v>
                </c:pt>
                <c:pt idx="14">
                  <c:v>-964.7935731276753</c:v>
                </c:pt>
                <c:pt idx="15">
                  <c:v>-1244.611046269497</c:v>
                </c:pt>
                <c:pt idx="16">
                  <c:v>-2092.977002142615</c:v>
                </c:pt>
                <c:pt idx="17">
                  <c:v>-807.6475951841337</c:v>
                </c:pt>
                <c:pt idx="18">
                  <c:v>-1329.201645500079</c:v>
                </c:pt>
                <c:pt idx="19">
                  <c:v>-494.9473861637355</c:v>
                </c:pt>
                <c:pt idx="20">
                  <c:v>-960.500845348036</c:v>
                </c:pt>
                <c:pt idx="21">
                  <c:v>-633.0572621528685</c:v>
                </c:pt>
                <c:pt idx="22">
                  <c:v>-282.6559239999525</c:v>
                </c:pt>
                <c:pt idx="23">
                  <c:v>43.38165679902949</c:v>
                </c:pt>
                <c:pt idx="24">
                  <c:v>306.7016361297865</c:v>
                </c:pt>
                <c:pt idx="25">
                  <c:v>-479.874611510153</c:v>
                </c:pt>
                <c:pt idx="26">
                  <c:v>-738.736814673284</c:v>
                </c:pt>
                <c:pt idx="27">
                  <c:v>1170.3526165032</c:v>
                </c:pt>
                <c:pt idx="28">
                  <c:v>2240.828324940755</c:v>
                </c:pt>
                <c:pt idx="29">
                  <c:v>2444.364587923335</c:v>
                </c:pt>
                <c:pt idx="30">
                  <c:v>2284.514172965973</c:v>
                </c:pt>
                <c:pt idx="31">
                  <c:v>1458.514824165675</c:v>
                </c:pt>
                <c:pt idx="32">
                  <c:v>1397.716846382213</c:v>
                </c:pt>
                <c:pt idx="33">
                  <c:v>1005.661007127042</c:v>
                </c:pt>
                <c:pt idx="34">
                  <c:v>-133.9197599456889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9244456"/>
        <c:axId val="-2069241464"/>
      </c:scatterChart>
      <c:valAx>
        <c:axId val="-2069244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9241464"/>
        <c:crosses val="autoZero"/>
        <c:crossBetween val="midCat"/>
      </c:valAx>
      <c:valAx>
        <c:axId val="-2069241464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692444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Weld C</a:t>
            </a:r>
          </a:p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</c:v>
          </c:tx>
          <c:xVal>
            <c:numRef>
              <c:f>[1]C_stress_0.15!$Q$7:$Q$39</c:f>
              <c:numCache>
                <c:formatCode>General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[1]C_stress_0.15!$R$7:$R$39</c:f>
              <c:numCache>
                <c:formatCode>General</c:formatCode>
                <c:ptCount val="33"/>
                <c:pt idx="0">
                  <c:v>7.054939724117252</c:v>
                </c:pt>
                <c:pt idx="1">
                  <c:v>-81.63467440087386</c:v>
                </c:pt>
                <c:pt idx="2">
                  <c:v>13.90560026102374</c:v>
                </c:pt>
                <c:pt idx="3">
                  <c:v>140.8262027553767</c:v>
                </c:pt>
                <c:pt idx="4">
                  <c:v>-43.060552525493</c:v>
                </c:pt>
                <c:pt idx="5">
                  <c:v>-125.4800388156039</c:v>
                </c:pt>
                <c:pt idx="6">
                  <c:v>-32.69997948688125</c:v>
                </c:pt>
                <c:pt idx="7">
                  <c:v>-300.7290878939698</c:v>
                </c:pt>
                <c:pt idx="8">
                  <c:v>-340.958544778252</c:v>
                </c:pt>
                <c:pt idx="9">
                  <c:v>-308.4619534033936</c:v>
                </c:pt>
                <c:pt idx="10">
                  <c:v>-261.3210753253797</c:v>
                </c:pt>
                <c:pt idx="11">
                  <c:v>-288.8849484352151</c:v>
                </c:pt>
                <c:pt idx="12">
                  <c:v>-249.6422567021667</c:v>
                </c:pt>
                <c:pt idx="13">
                  <c:v>-286.4704826156192</c:v>
                </c:pt>
                <c:pt idx="14">
                  <c:v>-282.1156376999856</c:v>
                </c:pt>
                <c:pt idx="15">
                  <c:v>-231.6338562210238</c:v>
                </c:pt>
                <c:pt idx="16">
                  <c:v>-332.370449987946</c:v>
                </c:pt>
                <c:pt idx="17">
                  <c:v>-230.5125471764898</c:v>
                </c:pt>
                <c:pt idx="18">
                  <c:v>-230.7047718784259</c:v>
                </c:pt>
                <c:pt idx="19">
                  <c:v>-312.9336791483147</c:v>
                </c:pt>
                <c:pt idx="20">
                  <c:v>-138.9116500860573</c:v>
                </c:pt>
                <c:pt idx="21">
                  <c:v>-92.30957616774943</c:v>
                </c:pt>
                <c:pt idx="22">
                  <c:v>-178.5188427595806</c:v>
                </c:pt>
                <c:pt idx="23">
                  <c:v>-137.901253885681</c:v>
                </c:pt>
                <c:pt idx="24">
                  <c:v>-151.5816300460492</c:v>
                </c:pt>
                <c:pt idx="25">
                  <c:v>-96.9065906891894</c:v>
                </c:pt>
                <c:pt idx="26">
                  <c:v>159.7771415742271</c:v>
                </c:pt>
                <c:pt idx="27">
                  <c:v>-96.4898057869532</c:v>
                </c:pt>
                <c:pt idx="28">
                  <c:v>-62.52124399090374</c:v>
                </c:pt>
                <c:pt idx="29">
                  <c:v>-31.2272063754363</c:v>
                </c:pt>
                <c:pt idx="30">
                  <c:v>-91.97927064133894</c:v>
                </c:pt>
                <c:pt idx="31">
                  <c:v>95.16820330544655</c:v>
                </c:pt>
                <c:pt idx="32">
                  <c:v>11.87684030768347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[1]C_stress_0.15!$U$7:$U$47</c:f>
                <c:numCache>
                  <c:formatCode>General</c:formatCode>
                  <c:ptCount val="41"/>
                  <c:pt idx="0">
                    <c:v>88.19200813259026</c:v>
                  </c:pt>
                  <c:pt idx="1">
                    <c:v>98.57073324177173</c:v>
                  </c:pt>
                  <c:pt idx="2">
                    <c:v>74.47287745182783</c:v>
                  </c:pt>
                  <c:pt idx="3">
                    <c:v>94.4282531099635</c:v>
                  </c:pt>
                  <c:pt idx="4">
                    <c:v>107.1599937262108</c:v>
                  </c:pt>
                  <c:pt idx="5">
                    <c:v>84.60166091396471</c:v>
                  </c:pt>
                  <c:pt idx="6">
                    <c:v>101.0631785862908</c:v>
                  </c:pt>
                  <c:pt idx="7">
                    <c:v>94.92178049945778</c:v>
                  </c:pt>
                  <c:pt idx="8">
                    <c:v>146.1907250693143</c:v>
                  </c:pt>
                  <c:pt idx="9">
                    <c:v>147.305776797482</c:v>
                  </c:pt>
                  <c:pt idx="10">
                    <c:v>126.9128798036058</c:v>
                  </c:pt>
                  <c:pt idx="11">
                    <c:v>155.1308052877938</c:v>
                  </c:pt>
                  <c:pt idx="12">
                    <c:v>159.0722323965713</c:v>
                  </c:pt>
                  <c:pt idx="13">
                    <c:v>180.6202638948267</c:v>
                  </c:pt>
                  <c:pt idx="14">
                    <c:v>210.2370883030053</c:v>
                  </c:pt>
                  <c:pt idx="15">
                    <c:v>173.8191293429386</c:v>
                  </c:pt>
                  <c:pt idx="16">
                    <c:v>177.0769367567547</c:v>
                  </c:pt>
                  <c:pt idx="17">
                    <c:v>273.2949626335712</c:v>
                  </c:pt>
                  <c:pt idx="18">
                    <c:v>193.0315344505604</c:v>
                  </c:pt>
                  <c:pt idx="19">
                    <c:v>138.1958389616848</c:v>
                  </c:pt>
                  <c:pt idx="20">
                    <c:v>156.5085412946559</c:v>
                  </c:pt>
                  <c:pt idx="21">
                    <c:v>153.0640105010181</c:v>
                  </c:pt>
                  <c:pt idx="22">
                    <c:v>223.647536685532</c:v>
                  </c:pt>
                  <c:pt idx="23">
                    <c:v>188.5889797223383</c:v>
                  </c:pt>
                  <c:pt idx="24">
                    <c:v>164.1790735250696</c:v>
                  </c:pt>
                  <c:pt idx="25">
                    <c:v>168.0513337996574</c:v>
                  </c:pt>
                  <c:pt idx="26">
                    <c:v>90.60855670478919</c:v>
                  </c:pt>
                  <c:pt idx="27">
                    <c:v>100.3948124489517</c:v>
                  </c:pt>
                  <c:pt idx="28">
                    <c:v>98.17882155110345</c:v>
                  </c:pt>
                  <c:pt idx="29">
                    <c:v>106.4427476802497</c:v>
                  </c:pt>
                  <c:pt idx="30">
                    <c:v>81.63187703176702</c:v>
                  </c:pt>
                  <c:pt idx="31">
                    <c:v>86.37761672910866</c:v>
                  </c:pt>
                  <c:pt idx="32">
                    <c:v>115.3604671058337</c:v>
                  </c:pt>
                </c:numCache>
              </c:numRef>
            </c:plus>
            <c:minus>
              <c:numRef>
                <c:f>[1]C_stress_0.15!$U$7:$U$47</c:f>
                <c:numCache>
                  <c:formatCode>General</c:formatCode>
                  <c:ptCount val="41"/>
                  <c:pt idx="0">
                    <c:v>88.19200813259026</c:v>
                  </c:pt>
                  <c:pt idx="1">
                    <c:v>98.57073324177173</c:v>
                  </c:pt>
                  <c:pt idx="2">
                    <c:v>74.47287745182783</c:v>
                  </c:pt>
                  <c:pt idx="3">
                    <c:v>94.4282531099635</c:v>
                  </c:pt>
                  <c:pt idx="4">
                    <c:v>107.1599937262108</c:v>
                  </c:pt>
                  <c:pt idx="5">
                    <c:v>84.60166091396471</c:v>
                  </c:pt>
                  <c:pt idx="6">
                    <c:v>101.0631785862908</c:v>
                  </c:pt>
                  <c:pt idx="7">
                    <c:v>94.92178049945778</c:v>
                  </c:pt>
                  <c:pt idx="8">
                    <c:v>146.1907250693143</c:v>
                  </c:pt>
                  <c:pt idx="9">
                    <c:v>147.305776797482</c:v>
                  </c:pt>
                  <c:pt idx="10">
                    <c:v>126.9128798036058</c:v>
                  </c:pt>
                  <c:pt idx="11">
                    <c:v>155.1308052877938</c:v>
                  </c:pt>
                  <c:pt idx="12">
                    <c:v>159.0722323965713</c:v>
                  </c:pt>
                  <c:pt idx="13">
                    <c:v>180.6202638948267</c:v>
                  </c:pt>
                  <c:pt idx="14">
                    <c:v>210.2370883030053</c:v>
                  </c:pt>
                  <c:pt idx="15">
                    <c:v>173.8191293429386</c:v>
                  </c:pt>
                  <c:pt idx="16">
                    <c:v>177.0769367567547</c:v>
                  </c:pt>
                  <c:pt idx="17">
                    <c:v>273.2949626335712</c:v>
                  </c:pt>
                  <c:pt idx="18">
                    <c:v>193.0315344505604</c:v>
                  </c:pt>
                  <c:pt idx="19">
                    <c:v>138.1958389616848</c:v>
                  </c:pt>
                  <c:pt idx="20">
                    <c:v>156.5085412946559</c:v>
                  </c:pt>
                  <c:pt idx="21">
                    <c:v>153.0640105010181</c:v>
                  </c:pt>
                  <c:pt idx="22">
                    <c:v>223.647536685532</c:v>
                  </c:pt>
                  <c:pt idx="23">
                    <c:v>188.5889797223383</c:v>
                  </c:pt>
                  <c:pt idx="24">
                    <c:v>164.1790735250696</c:v>
                  </c:pt>
                  <c:pt idx="25">
                    <c:v>168.0513337996574</c:v>
                  </c:pt>
                  <c:pt idx="26">
                    <c:v>90.60855670478919</c:v>
                  </c:pt>
                  <c:pt idx="27">
                    <c:v>100.3948124489517</c:v>
                  </c:pt>
                  <c:pt idx="28">
                    <c:v>98.17882155110345</c:v>
                  </c:pt>
                  <c:pt idx="29">
                    <c:v>106.4427476802497</c:v>
                  </c:pt>
                  <c:pt idx="30">
                    <c:v>81.63187703176702</c:v>
                  </c:pt>
                  <c:pt idx="31">
                    <c:v>86.37761672910866</c:v>
                  </c:pt>
                  <c:pt idx="32">
                    <c:v>115.3604671058337</c:v>
                  </c:pt>
                </c:numCache>
              </c:numRef>
            </c:minus>
          </c:errBars>
          <c:xVal>
            <c:numRef>
              <c:f>[1]C_stress_0.15!$Q$7:$Q$39</c:f>
              <c:numCache>
                <c:formatCode>General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[1]C_stress_0.15!$T$7:$T$39</c:f>
              <c:numCache>
                <c:formatCode>General</c:formatCode>
                <c:ptCount val="33"/>
                <c:pt idx="0">
                  <c:v>-168.8519665329171</c:v>
                </c:pt>
                <c:pt idx="1">
                  <c:v>-264.7915544619822</c:v>
                </c:pt>
                <c:pt idx="2">
                  <c:v>-90.71810371490361</c:v>
                </c:pt>
                <c:pt idx="3">
                  <c:v>32.09088912244771</c:v>
                </c:pt>
                <c:pt idx="4">
                  <c:v>-94.85678009461007</c:v>
                </c:pt>
                <c:pt idx="5">
                  <c:v>-233.5906266750306</c:v>
                </c:pt>
                <c:pt idx="6">
                  <c:v>-225.4335251228583</c:v>
                </c:pt>
                <c:pt idx="7">
                  <c:v>-615.6997239323984</c:v>
                </c:pt>
                <c:pt idx="8">
                  <c:v>-335.5729515549708</c:v>
                </c:pt>
                <c:pt idx="9">
                  <c:v>-206.4535634590676</c:v>
                </c:pt>
                <c:pt idx="10">
                  <c:v>74.37145441067896</c:v>
                </c:pt>
                <c:pt idx="11">
                  <c:v>81.01391910191432</c:v>
                </c:pt>
                <c:pt idx="12">
                  <c:v>131.3141182475924</c:v>
                </c:pt>
                <c:pt idx="13">
                  <c:v>253.5288270863435</c:v>
                </c:pt>
                <c:pt idx="14">
                  <c:v>291.230220819518</c:v>
                </c:pt>
                <c:pt idx="15">
                  <c:v>335.0285585654358</c:v>
                </c:pt>
                <c:pt idx="16">
                  <c:v>296.153837606413</c:v>
                </c:pt>
                <c:pt idx="17">
                  <c:v>250.2365472299723</c:v>
                </c:pt>
                <c:pt idx="18">
                  <c:v>283.8463590133987</c:v>
                </c:pt>
                <c:pt idx="19">
                  <c:v>41.93757115799104</c:v>
                </c:pt>
                <c:pt idx="20">
                  <c:v>246.9432907041166</c:v>
                </c:pt>
                <c:pt idx="21">
                  <c:v>234.5030996993225</c:v>
                </c:pt>
                <c:pt idx="22">
                  <c:v>41.17481550862369</c:v>
                </c:pt>
                <c:pt idx="23">
                  <c:v>-229.7401344164921</c:v>
                </c:pt>
                <c:pt idx="24">
                  <c:v>-283.3501522988113</c:v>
                </c:pt>
                <c:pt idx="25">
                  <c:v>-445.2187497945689</c:v>
                </c:pt>
                <c:pt idx="26">
                  <c:v>-149.6126583692117</c:v>
                </c:pt>
                <c:pt idx="27">
                  <c:v>-222.1600755240986</c:v>
                </c:pt>
                <c:pt idx="28">
                  <c:v>-112.8370807767178</c:v>
                </c:pt>
                <c:pt idx="29">
                  <c:v>-109.217329447339</c:v>
                </c:pt>
                <c:pt idx="30">
                  <c:v>-204.8177108995258</c:v>
                </c:pt>
                <c:pt idx="31">
                  <c:v>-39.99544120031297</c:v>
                </c:pt>
                <c:pt idx="32">
                  <c:v>-166.8752884636323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xVal>
            <c:numRef>
              <c:f>[1]C_stress_0.15!$Q$7:$Q$39</c:f>
              <c:numCache>
                <c:formatCode>General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[1]C_stress_0.15!$V$7:$V$39</c:f>
              <c:numCache>
                <c:formatCode>General</c:formatCode>
                <c:ptCount val="33"/>
                <c:pt idx="0">
                  <c:v>7.211379354208431</c:v>
                </c:pt>
                <c:pt idx="1">
                  <c:v>-75.0789430906645</c:v>
                </c:pt>
                <c:pt idx="2">
                  <c:v>168.6652935060014</c:v>
                </c:pt>
                <c:pt idx="3">
                  <c:v>518.9282446636473</c:v>
                </c:pt>
                <c:pt idx="4">
                  <c:v>348.7988532679157</c:v>
                </c:pt>
                <c:pt idx="5">
                  <c:v>271.0856516868</c:v>
                </c:pt>
                <c:pt idx="6">
                  <c:v>131.0710214722845</c:v>
                </c:pt>
                <c:pt idx="7">
                  <c:v>-222.1640543966576</c:v>
                </c:pt>
                <c:pt idx="8">
                  <c:v>-609.0061870183442</c:v>
                </c:pt>
                <c:pt idx="9">
                  <c:v>-471.5163071935746</c:v>
                </c:pt>
                <c:pt idx="10">
                  <c:v>-377.9121847436584</c:v>
                </c:pt>
                <c:pt idx="11">
                  <c:v>-260.547482044146</c:v>
                </c:pt>
                <c:pt idx="12">
                  <c:v>-280.7181356069909</c:v>
                </c:pt>
                <c:pt idx="13">
                  <c:v>-232.3880801365916</c:v>
                </c:pt>
                <c:pt idx="14">
                  <c:v>-246.3162031824563</c:v>
                </c:pt>
                <c:pt idx="15">
                  <c:v>-198.1199432331552</c:v>
                </c:pt>
                <c:pt idx="16">
                  <c:v>-196.1436124790701</c:v>
                </c:pt>
                <c:pt idx="17">
                  <c:v>-197.8183906677908</c:v>
                </c:pt>
                <c:pt idx="18">
                  <c:v>-185.1073570971091</c:v>
                </c:pt>
                <c:pt idx="19">
                  <c:v>-441.7780109465802</c:v>
                </c:pt>
                <c:pt idx="20">
                  <c:v>-207.4376043319204</c:v>
                </c:pt>
                <c:pt idx="21">
                  <c:v>-210.1447470176993</c:v>
                </c:pt>
                <c:pt idx="22">
                  <c:v>-277.663793668859</c:v>
                </c:pt>
                <c:pt idx="23">
                  <c:v>-255.391913441341</c:v>
                </c:pt>
                <c:pt idx="24">
                  <c:v>-469.2030581368466</c:v>
                </c:pt>
                <c:pt idx="25">
                  <c:v>-67.55482995335727</c:v>
                </c:pt>
                <c:pt idx="26">
                  <c:v>548.8939069973642</c:v>
                </c:pt>
                <c:pt idx="27">
                  <c:v>409.7682556258571</c:v>
                </c:pt>
                <c:pt idx="28">
                  <c:v>296.0810219773096</c:v>
                </c:pt>
                <c:pt idx="29">
                  <c:v>106.3452580131625</c:v>
                </c:pt>
                <c:pt idx="30">
                  <c:v>-54.32068047521675</c:v>
                </c:pt>
                <c:pt idx="31">
                  <c:v>170.3081607743115</c:v>
                </c:pt>
                <c:pt idx="32">
                  <c:v>-2.437713268932586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1864440"/>
        <c:axId val="2091867432"/>
      </c:scatterChart>
      <c:valAx>
        <c:axId val="2091864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1867432"/>
        <c:crosses val="autoZero"/>
        <c:crossBetween val="midCat"/>
      </c:valAx>
      <c:valAx>
        <c:axId val="2091867432"/>
        <c:scaling>
          <c:orientation val="minMax"/>
          <c:max val="8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18644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Weld C</a:t>
            </a:r>
          </a:p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</c:v>
          </c:tx>
          <c:xVal>
            <c:numRef>
              <c:f>[1]C_stress_0.15!$Q$7:$Q$39</c:f>
              <c:numCache>
                <c:formatCode>General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[1]C_stress_0.15!$R$7:$R$39</c:f>
              <c:numCache>
                <c:formatCode>General</c:formatCode>
                <c:ptCount val="33"/>
                <c:pt idx="0">
                  <c:v>7.054939724117252</c:v>
                </c:pt>
                <c:pt idx="1">
                  <c:v>-81.63467440087386</c:v>
                </c:pt>
                <c:pt idx="2">
                  <c:v>13.90560026102374</c:v>
                </c:pt>
                <c:pt idx="3">
                  <c:v>140.8262027553767</c:v>
                </c:pt>
                <c:pt idx="4">
                  <c:v>-43.060552525493</c:v>
                </c:pt>
                <c:pt idx="5">
                  <c:v>-125.4800388156039</c:v>
                </c:pt>
                <c:pt idx="6">
                  <c:v>-32.69997948688125</c:v>
                </c:pt>
                <c:pt idx="7">
                  <c:v>-300.7290878939698</c:v>
                </c:pt>
                <c:pt idx="8">
                  <c:v>-340.958544778252</c:v>
                </c:pt>
                <c:pt idx="9">
                  <c:v>-308.4619534033936</c:v>
                </c:pt>
                <c:pt idx="10">
                  <c:v>-261.3210753253797</c:v>
                </c:pt>
                <c:pt idx="11">
                  <c:v>-288.8849484352151</c:v>
                </c:pt>
                <c:pt idx="12">
                  <c:v>-249.6422567021667</c:v>
                </c:pt>
                <c:pt idx="13">
                  <c:v>-286.4704826156192</c:v>
                </c:pt>
                <c:pt idx="14">
                  <c:v>-282.1156376999856</c:v>
                </c:pt>
                <c:pt idx="15">
                  <c:v>-231.6338562210238</c:v>
                </c:pt>
                <c:pt idx="16">
                  <c:v>-332.370449987946</c:v>
                </c:pt>
                <c:pt idx="17">
                  <c:v>-230.5125471764898</c:v>
                </c:pt>
                <c:pt idx="18">
                  <c:v>-230.7047718784259</c:v>
                </c:pt>
                <c:pt idx="19">
                  <c:v>-312.9336791483147</c:v>
                </c:pt>
                <c:pt idx="20">
                  <c:v>-138.9116500860573</c:v>
                </c:pt>
                <c:pt idx="21">
                  <c:v>-92.30957616774943</c:v>
                </c:pt>
                <c:pt idx="22">
                  <c:v>-178.5188427595806</c:v>
                </c:pt>
                <c:pt idx="23">
                  <c:v>-137.901253885681</c:v>
                </c:pt>
                <c:pt idx="24">
                  <c:v>-151.5816300460492</c:v>
                </c:pt>
                <c:pt idx="25">
                  <c:v>-96.9065906891894</c:v>
                </c:pt>
                <c:pt idx="26">
                  <c:v>159.7771415742271</c:v>
                </c:pt>
                <c:pt idx="27">
                  <c:v>-96.4898057869532</c:v>
                </c:pt>
                <c:pt idx="28">
                  <c:v>-62.52124399090374</c:v>
                </c:pt>
                <c:pt idx="29">
                  <c:v>-31.2272063754363</c:v>
                </c:pt>
                <c:pt idx="30">
                  <c:v>-91.97927064133894</c:v>
                </c:pt>
                <c:pt idx="31">
                  <c:v>95.16820330544655</c:v>
                </c:pt>
                <c:pt idx="32">
                  <c:v>11.87684030768347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[1]C_stress_0.15!$U$7:$U$47</c:f>
                <c:numCache>
                  <c:formatCode>General</c:formatCode>
                  <c:ptCount val="41"/>
                  <c:pt idx="0">
                    <c:v>88.19200813259026</c:v>
                  </c:pt>
                  <c:pt idx="1">
                    <c:v>98.57073324177173</c:v>
                  </c:pt>
                  <c:pt idx="2">
                    <c:v>74.47287745182783</c:v>
                  </c:pt>
                  <c:pt idx="3">
                    <c:v>94.4282531099635</c:v>
                  </c:pt>
                  <c:pt idx="4">
                    <c:v>107.1599937262108</c:v>
                  </c:pt>
                  <c:pt idx="5">
                    <c:v>84.60166091396471</c:v>
                  </c:pt>
                  <c:pt idx="6">
                    <c:v>101.0631785862908</c:v>
                  </c:pt>
                  <c:pt idx="7">
                    <c:v>94.92178049945778</c:v>
                  </c:pt>
                  <c:pt idx="8">
                    <c:v>146.1907250693143</c:v>
                  </c:pt>
                  <c:pt idx="9">
                    <c:v>147.305776797482</c:v>
                  </c:pt>
                  <c:pt idx="10">
                    <c:v>126.9128798036058</c:v>
                  </c:pt>
                  <c:pt idx="11">
                    <c:v>155.1308052877938</c:v>
                  </c:pt>
                  <c:pt idx="12">
                    <c:v>159.0722323965713</c:v>
                  </c:pt>
                  <c:pt idx="13">
                    <c:v>180.6202638948267</c:v>
                  </c:pt>
                  <c:pt idx="14">
                    <c:v>210.2370883030053</c:v>
                  </c:pt>
                  <c:pt idx="15">
                    <c:v>173.8191293429386</c:v>
                  </c:pt>
                  <c:pt idx="16">
                    <c:v>177.0769367567547</c:v>
                  </c:pt>
                  <c:pt idx="17">
                    <c:v>273.2949626335712</c:v>
                  </c:pt>
                  <c:pt idx="18">
                    <c:v>193.0315344505604</c:v>
                  </c:pt>
                  <c:pt idx="19">
                    <c:v>138.1958389616848</c:v>
                  </c:pt>
                  <c:pt idx="20">
                    <c:v>156.5085412946559</c:v>
                  </c:pt>
                  <c:pt idx="21">
                    <c:v>153.0640105010181</c:v>
                  </c:pt>
                  <c:pt idx="22">
                    <c:v>223.647536685532</c:v>
                  </c:pt>
                  <c:pt idx="23">
                    <c:v>188.5889797223383</c:v>
                  </c:pt>
                  <c:pt idx="24">
                    <c:v>164.1790735250696</c:v>
                  </c:pt>
                  <c:pt idx="25">
                    <c:v>168.0513337996574</c:v>
                  </c:pt>
                  <c:pt idx="26">
                    <c:v>90.60855670478919</c:v>
                  </c:pt>
                  <c:pt idx="27">
                    <c:v>100.3948124489517</c:v>
                  </c:pt>
                  <c:pt idx="28">
                    <c:v>98.17882155110345</c:v>
                  </c:pt>
                  <c:pt idx="29">
                    <c:v>106.4427476802497</c:v>
                  </c:pt>
                  <c:pt idx="30">
                    <c:v>81.63187703176702</c:v>
                  </c:pt>
                  <c:pt idx="31">
                    <c:v>86.37761672910866</c:v>
                  </c:pt>
                  <c:pt idx="32">
                    <c:v>115.3604671058337</c:v>
                  </c:pt>
                </c:numCache>
              </c:numRef>
            </c:plus>
            <c:minus>
              <c:numRef>
                <c:f>[1]C_stress_0.15!$U$7:$U$47</c:f>
                <c:numCache>
                  <c:formatCode>General</c:formatCode>
                  <c:ptCount val="41"/>
                  <c:pt idx="0">
                    <c:v>88.19200813259026</c:v>
                  </c:pt>
                  <c:pt idx="1">
                    <c:v>98.57073324177173</c:v>
                  </c:pt>
                  <c:pt idx="2">
                    <c:v>74.47287745182783</c:v>
                  </c:pt>
                  <c:pt idx="3">
                    <c:v>94.4282531099635</c:v>
                  </c:pt>
                  <c:pt idx="4">
                    <c:v>107.1599937262108</c:v>
                  </c:pt>
                  <c:pt idx="5">
                    <c:v>84.60166091396471</c:v>
                  </c:pt>
                  <c:pt idx="6">
                    <c:v>101.0631785862908</c:v>
                  </c:pt>
                  <c:pt idx="7">
                    <c:v>94.92178049945778</c:v>
                  </c:pt>
                  <c:pt idx="8">
                    <c:v>146.1907250693143</c:v>
                  </c:pt>
                  <c:pt idx="9">
                    <c:v>147.305776797482</c:v>
                  </c:pt>
                  <c:pt idx="10">
                    <c:v>126.9128798036058</c:v>
                  </c:pt>
                  <c:pt idx="11">
                    <c:v>155.1308052877938</c:v>
                  </c:pt>
                  <c:pt idx="12">
                    <c:v>159.0722323965713</c:v>
                  </c:pt>
                  <c:pt idx="13">
                    <c:v>180.6202638948267</c:v>
                  </c:pt>
                  <c:pt idx="14">
                    <c:v>210.2370883030053</c:v>
                  </c:pt>
                  <c:pt idx="15">
                    <c:v>173.8191293429386</c:v>
                  </c:pt>
                  <c:pt idx="16">
                    <c:v>177.0769367567547</c:v>
                  </c:pt>
                  <c:pt idx="17">
                    <c:v>273.2949626335712</c:v>
                  </c:pt>
                  <c:pt idx="18">
                    <c:v>193.0315344505604</c:v>
                  </c:pt>
                  <c:pt idx="19">
                    <c:v>138.1958389616848</c:v>
                  </c:pt>
                  <c:pt idx="20">
                    <c:v>156.5085412946559</c:v>
                  </c:pt>
                  <c:pt idx="21">
                    <c:v>153.0640105010181</c:v>
                  </c:pt>
                  <c:pt idx="22">
                    <c:v>223.647536685532</c:v>
                  </c:pt>
                  <c:pt idx="23">
                    <c:v>188.5889797223383</c:v>
                  </c:pt>
                  <c:pt idx="24">
                    <c:v>164.1790735250696</c:v>
                  </c:pt>
                  <c:pt idx="25">
                    <c:v>168.0513337996574</c:v>
                  </c:pt>
                  <c:pt idx="26">
                    <c:v>90.60855670478919</c:v>
                  </c:pt>
                  <c:pt idx="27">
                    <c:v>100.3948124489517</c:v>
                  </c:pt>
                  <c:pt idx="28">
                    <c:v>98.17882155110345</c:v>
                  </c:pt>
                  <c:pt idx="29">
                    <c:v>106.4427476802497</c:v>
                  </c:pt>
                  <c:pt idx="30">
                    <c:v>81.63187703176702</c:v>
                  </c:pt>
                  <c:pt idx="31">
                    <c:v>86.37761672910866</c:v>
                  </c:pt>
                  <c:pt idx="32">
                    <c:v>115.3604671058337</c:v>
                  </c:pt>
                </c:numCache>
              </c:numRef>
            </c:minus>
          </c:errBars>
          <c:xVal>
            <c:numRef>
              <c:f>[1]C_stress_0.15!$Q$7:$Q$39</c:f>
              <c:numCache>
                <c:formatCode>General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[1]C_stress_0.15!$T$7:$T$39</c:f>
              <c:numCache>
                <c:formatCode>General</c:formatCode>
                <c:ptCount val="33"/>
                <c:pt idx="0">
                  <c:v>-168.8519665329171</c:v>
                </c:pt>
                <c:pt idx="1">
                  <c:v>-264.7915544619822</c:v>
                </c:pt>
                <c:pt idx="2">
                  <c:v>-90.71810371490361</c:v>
                </c:pt>
                <c:pt idx="3">
                  <c:v>32.09088912244771</c:v>
                </c:pt>
                <c:pt idx="4">
                  <c:v>-94.85678009461007</c:v>
                </c:pt>
                <c:pt idx="5">
                  <c:v>-233.5906266750306</c:v>
                </c:pt>
                <c:pt idx="6">
                  <c:v>-225.4335251228583</c:v>
                </c:pt>
                <c:pt idx="7">
                  <c:v>-615.6997239323984</c:v>
                </c:pt>
                <c:pt idx="8">
                  <c:v>-335.5729515549708</c:v>
                </c:pt>
                <c:pt idx="9">
                  <c:v>-206.4535634590676</c:v>
                </c:pt>
                <c:pt idx="10">
                  <c:v>74.37145441067896</c:v>
                </c:pt>
                <c:pt idx="11">
                  <c:v>81.01391910191432</c:v>
                </c:pt>
                <c:pt idx="12">
                  <c:v>131.3141182475924</c:v>
                </c:pt>
                <c:pt idx="13">
                  <c:v>253.5288270863435</c:v>
                </c:pt>
                <c:pt idx="14">
                  <c:v>291.230220819518</c:v>
                </c:pt>
                <c:pt idx="15">
                  <c:v>335.0285585654358</c:v>
                </c:pt>
                <c:pt idx="16">
                  <c:v>296.153837606413</c:v>
                </c:pt>
                <c:pt idx="17">
                  <c:v>250.2365472299723</c:v>
                </c:pt>
                <c:pt idx="18">
                  <c:v>283.8463590133987</c:v>
                </c:pt>
                <c:pt idx="19">
                  <c:v>41.93757115799104</c:v>
                </c:pt>
                <c:pt idx="20">
                  <c:v>246.9432907041166</c:v>
                </c:pt>
                <c:pt idx="21">
                  <c:v>234.5030996993225</c:v>
                </c:pt>
                <c:pt idx="22">
                  <c:v>41.17481550862369</c:v>
                </c:pt>
                <c:pt idx="23">
                  <c:v>-229.7401344164921</c:v>
                </c:pt>
                <c:pt idx="24">
                  <c:v>-283.3501522988113</c:v>
                </c:pt>
                <c:pt idx="25">
                  <c:v>-445.2187497945689</c:v>
                </c:pt>
                <c:pt idx="26">
                  <c:v>-149.6126583692117</c:v>
                </c:pt>
                <c:pt idx="27">
                  <c:v>-222.1600755240986</c:v>
                </c:pt>
                <c:pt idx="28">
                  <c:v>-112.8370807767178</c:v>
                </c:pt>
                <c:pt idx="29">
                  <c:v>-109.217329447339</c:v>
                </c:pt>
                <c:pt idx="30">
                  <c:v>-204.8177108995258</c:v>
                </c:pt>
                <c:pt idx="31">
                  <c:v>-39.99544120031297</c:v>
                </c:pt>
                <c:pt idx="32">
                  <c:v>-166.8752884636323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xVal>
            <c:numRef>
              <c:f>[1]C_stress_0.15!$Q$7:$Q$39</c:f>
              <c:numCache>
                <c:formatCode>General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[1]C_stress_0.15!$V$7:$V$39</c:f>
              <c:numCache>
                <c:formatCode>General</c:formatCode>
                <c:ptCount val="33"/>
                <c:pt idx="0">
                  <c:v>7.211379354208431</c:v>
                </c:pt>
                <c:pt idx="1">
                  <c:v>-75.0789430906645</c:v>
                </c:pt>
                <c:pt idx="2">
                  <c:v>168.6652935060014</c:v>
                </c:pt>
                <c:pt idx="3">
                  <c:v>518.9282446636473</c:v>
                </c:pt>
                <c:pt idx="4">
                  <c:v>348.7988532679157</c:v>
                </c:pt>
                <c:pt idx="5">
                  <c:v>271.0856516868</c:v>
                </c:pt>
                <c:pt idx="6">
                  <c:v>131.0710214722845</c:v>
                </c:pt>
                <c:pt idx="7">
                  <c:v>-222.1640543966576</c:v>
                </c:pt>
                <c:pt idx="8">
                  <c:v>-609.0061870183442</c:v>
                </c:pt>
                <c:pt idx="9">
                  <c:v>-471.5163071935746</c:v>
                </c:pt>
                <c:pt idx="10">
                  <c:v>-377.9121847436584</c:v>
                </c:pt>
                <c:pt idx="11">
                  <c:v>-260.547482044146</c:v>
                </c:pt>
                <c:pt idx="12">
                  <c:v>-280.7181356069909</c:v>
                </c:pt>
                <c:pt idx="13">
                  <c:v>-232.3880801365916</c:v>
                </c:pt>
                <c:pt idx="14">
                  <c:v>-246.3162031824563</c:v>
                </c:pt>
                <c:pt idx="15">
                  <c:v>-198.1199432331552</c:v>
                </c:pt>
                <c:pt idx="16">
                  <c:v>-196.1436124790701</c:v>
                </c:pt>
                <c:pt idx="17">
                  <c:v>-197.8183906677908</c:v>
                </c:pt>
                <c:pt idx="18">
                  <c:v>-185.1073570971091</c:v>
                </c:pt>
                <c:pt idx="19">
                  <c:v>-441.7780109465802</c:v>
                </c:pt>
                <c:pt idx="20">
                  <c:v>-207.4376043319204</c:v>
                </c:pt>
                <c:pt idx="21">
                  <c:v>-210.1447470176993</c:v>
                </c:pt>
                <c:pt idx="22">
                  <c:v>-277.663793668859</c:v>
                </c:pt>
                <c:pt idx="23">
                  <c:v>-255.391913441341</c:v>
                </c:pt>
                <c:pt idx="24">
                  <c:v>-469.2030581368466</c:v>
                </c:pt>
                <c:pt idx="25">
                  <c:v>-67.55482995335727</c:v>
                </c:pt>
                <c:pt idx="26">
                  <c:v>548.8939069973642</c:v>
                </c:pt>
                <c:pt idx="27">
                  <c:v>409.7682556258571</c:v>
                </c:pt>
                <c:pt idx="28">
                  <c:v>296.0810219773096</c:v>
                </c:pt>
                <c:pt idx="29">
                  <c:v>106.3452580131625</c:v>
                </c:pt>
                <c:pt idx="30">
                  <c:v>-54.32068047521675</c:v>
                </c:pt>
                <c:pt idx="31">
                  <c:v>170.3081607743115</c:v>
                </c:pt>
                <c:pt idx="32">
                  <c:v>-2.437713268932586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8057496"/>
        <c:axId val="-2068067336"/>
      </c:scatterChart>
      <c:valAx>
        <c:axId val="-2068057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8067336"/>
        <c:crosses val="autoZero"/>
        <c:crossBetween val="midCat"/>
      </c:valAx>
      <c:valAx>
        <c:axId val="-2068067336"/>
        <c:scaling>
          <c:orientation val="minMax"/>
          <c:max val="8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80574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'G_stress_Xray (ave d0)'!$R$5</c:f>
              <c:strCache>
                <c:ptCount val="1"/>
                <c:pt idx="0">
                  <c:v>Normal</c:v>
                </c:pt>
              </c:strCache>
            </c:strRef>
          </c:tx>
          <c:xVal>
            <c:numRef>
              <c:f>'G_stress_Xray (ave d0)'!$Q$7:$Q$41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'G_stress_Xray (ave d0)'!$R$7:$R$41</c:f>
              <c:numCache>
                <c:formatCode>0</c:formatCode>
                <c:ptCount val="35"/>
                <c:pt idx="0">
                  <c:v>135.6399216011075</c:v>
                </c:pt>
                <c:pt idx="1">
                  <c:v>101.7335333834819</c:v>
                </c:pt>
                <c:pt idx="2">
                  <c:v>155.0668829256053</c:v>
                </c:pt>
                <c:pt idx="3">
                  <c:v>99.4455323472702</c:v>
                </c:pt>
                <c:pt idx="4">
                  <c:v>86.95481925142351</c:v>
                </c:pt>
                <c:pt idx="5">
                  <c:v>77.447259569579</c:v>
                </c:pt>
                <c:pt idx="6">
                  <c:v>220.4318964478254</c:v>
                </c:pt>
                <c:pt idx="7">
                  <c:v>246.3385124889375</c:v>
                </c:pt>
                <c:pt idx="8">
                  <c:v>117.8420709669065</c:v>
                </c:pt>
                <c:pt idx="9">
                  <c:v>27.90274794680954</c:v>
                </c:pt>
                <c:pt idx="10">
                  <c:v>141.7262284142939</c:v>
                </c:pt>
                <c:pt idx="11">
                  <c:v>62.26990076424071</c:v>
                </c:pt>
                <c:pt idx="12">
                  <c:v>1.943029693992546</c:v>
                </c:pt>
                <c:pt idx="13">
                  <c:v>-46.67674490405653</c:v>
                </c:pt>
                <c:pt idx="14">
                  <c:v>200.5791765399816</c:v>
                </c:pt>
                <c:pt idx="15">
                  <c:v>57.68185576591003</c:v>
                </c:pt>
                <c:pt idx="16">
                  <c:v>-47.1321726083089</c:v>
                </c:pt>
                <c:pt idx="17">
                  <c:v>121.3314120958954</c:v>
                </c:pt>
                <c:pt idx="18">
                  <c:v>11.80439478812103</c:v>
                </c:pt>
                <c:pt idx="19">
                  <c:v>188.4838416419637</c:v>
                </c:pt>
                <c:pt idx="20">
                  <c:v>115.9522251673426</c:v>
                </c:pt>
                <c:pt idx="21">
                  <c:v>137.8450804233742</c:v>
                </c:pt>
                <c:pt idx="22">
                  <c:v>166.7651692539894</c:v>
                </c:pt>
                <c:pt idx="23">
                  <c:v>317.4021351131333</c:v>
                </c:pt>
                <c:pt idx="24">
                  <c:v>272.0028689743965</c:v>
                </c:pt>
                <c:pt idx="25">
                  <c:v>202.9755593217687</c:v>
                </c:pt>
                <c:pt idx="26">
                  <c:v>185.1972289371377</c:v>
                </c:pt>
                <c:pt idx="27">
                  <c:v>118.9323048314237</c:v>
                </c:pt>
                <c:pt idx="28">
                  <c:v>14.76399150892534</c:v>
                </c:pt>
                <c:pt idx="29">
                  <c:v>106.450595795772</c:v>
                </c:pt>
                <c:pt idx="30">
                  <c:v>149.1153948572789</c:v>
                </c:pt>
                <c:pt idx="31">
                  <c:v>118.5159939249166</c:v>
                </c:pt>
                <c:pt idx="32">
                  <c:v>205.2880587543437</c:v>
                </c:pt>
                <c:pt idx="33">
                  <c:v>180.17088949933</c:v>
                </c:pt>
                <c:pt idx="34">
                  <c:v>125.2907980471007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'G_stress_Xray (ave d0)'!$T$5</c:f>
              <c:strCache>
                <c:ptCount val="1"/>
                <c:pt idx="0">
                  <c:v>Transverse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'G_stress_Xray (ave d0)'!$U$7:$U$47</c:f>
                <c:numCache>
                  <c:formatCode>General</c:formatCode>
                  <c:ptCount val="41"/>
                  <c:pt idx="0">
                    <c:v>86.65457161814444</c:v>
                  </c:pt>
                  <c:pt idx="1">
                    <c:v>84.327090079667</c:v>
                  </c:pt>
                  <c:pt idx="2">
                    <c:v>69.11100945050961</c:v>
                  </c:pt>
                  <c:pt idx="3">
                    <c:v>81.76464089058703</c:v>
                  </c:pt>
                  <c:pt idx="4">
                    <c:v>75.97576847261409</c:v>
                  </c:pt>
                  <c:pt idx="5">
                    <c:v>72.6097946732103</c:v>
                  </c:pt>
                  <c:pt idx="6">
                    <c:v>71.39530399663434</c:v>
                  </c:pt>
                  <c:pt idx="7">
                    <c:v>91.06768637862652</c:v>
                  </c:pt>
                  <c:pt idx="8">
                    <c:v>99.8575709048902</c:v>
                  </c:pt>
                  <c:pt idx="9">
                    <c:v>140.4817062121817</c:v>
                  </c:pt>
                  <c:pt idx="10">
                    <c:v>238.0550626786404</c:v>
                  </c:pt>
                  <c:pt idx="11">
                    <c:v>190.8980372800165</c:v>
                  </c:pt>
                  <c:pt idx="12">
                    <c:v>208.3973133401968</c:v>
                  </c:pt>
                  <c:pt idx="13">
                    <c:v>169.0928836102601</c:v>
                  </c:pt>
                  <c:pt idx="14">
                    <c:v>167.0198189978681</c:v>
                  </c:pt>
                  <c:pt idx="15">
                    <c:v>213.5603826817905</c:v>
                  </c:pt>
                  <c:pt idx="16">
                    <c:v>168.2389908960913</c:v>
                  </c:pt>
                  <c:pt idx="17">
                    <c:v>157.0677102048833</c:v>
                  </c:pt>
                  <c:pt idx="18">
                    <c:v>177.5035325996059</c:v>
                  </c:pt>
                  <c:pt idx="19">
                    <c:v>133.0608640496969</c:v>
                  </c:pt>
                  <c:pt idx="20">
                    <c:v>135.7577958349756</c:v>
                  </c:pt>
                  <c:pt idx="21">
                    <c:v>119.224707200617</c:v>
                  </c:pt>
                  <c:pt idx="22">
                    <c:v>159.8278843371617</c:v>
                  </c:pt>
                  <c:pt idx="23">
                    <c:v>126.2821345176362</c:v>
                  </c:pt>
                  <c:pt idx="24">
                    <c:v>140.8701628097316</c:v>
                  </c:pt>
                  <c:pt idx="25">
                    <c:v>150.0526905558927</c:v>
                  </c:pt>
                  <c:pt idx="26">
                    <c:v>135.051655132106</c:v>
                  </c:pt>
                  <c:pt idx="27">
                    <c:v>84.06727986455314</c:v>
                  </c:pt>
                  <c:pt idx="28">
                    <c:v>73.51889213933597</c:v>
                  </c:pt>
                  <c:pt idx="29">
                    <c:v>79.92175231949824</c:v>
                  </c:pt>
                  <c:pt idx="30">
                    <c:v>66.57291848190206</c:v>
                  </c:pt>
                  <c:pt idx="31">
                    <c:v>92.53261609778068</c:v>
                  </c:pt>
                  <c:pt idx="32">
                    <c:v>85.00419289936867</c:v>
                  </c:pt>
                  <c:pt idx="33">
                    <c:v>74.24773987853432</c:v>
                  </c:pt>
                  <c:pt idx="34">
                    <c:v>87.75431238884678</c:v>
                  </c:pt>
                </c:numCache>
              </c:numRef>
            </c:plus>
            <c:minus>
              <c:numRef>
                <c:f>'G_stress_Xray (ave d0)'!$U$7:$U$47</c:f>
                <c:numCache>
                  <c:formatCode>General</c:formatCode>
                  <c:ptCount val="41"/>
                  <c:pt idx="0">
                    <c:v>86.65457161814444</c:v>
                  </c:pt>
                  <c:pt idx="1">
                    <c:v>84.327090079667</c:v>
                  </c:pt>
                  <c:pt idx="2">
                    <c:v>69.11100945050961</c:v>
                  </c:pt>
                  <c:pt idx="3">
                    <c:v>81.76464089058703</c:v>
                  </c:pt>
                  <c:pt idx="4">
                    <c:v>75.97576847261409</c:v>
                  </c:pt>
                  <c:pt idx="5">
                    <c:v>72.6097946732103</c:v>
                  </c:pt>
                  <c:pt idx="6">
                    <c:v>71.39530399663434</c:v>
                  </c:pt>
                  <c:pt idx="7">
                    <c:v>91.06768637862652</c:v>
                  </c:pt>
                  <c:pt idx="8">
                    <c:v>99.8575709048902</c:v>
                  </c:pt>
                  <c:pt idx="9">
                    <c:v>140.4817062121817</c:v>
                  </c:pt>
                  <c:pt idx="10">
                    <c:v>238.0550626786404</c:v>
                  </c:pt>
                  <c:pt idx="11">
                    <c:v>190.8980372800165</c:v>
                  </c:pt>
                  <c:pt idx="12">
                    <c:v>208.3973133401968</c:v>
                  </c:pt>
                  <c:pt idx="13">
                    <c:v>169.0928836102601</c:v>
                  </c:pt>
                  <c:pt idx="14">
                    <c:v>167.0198189978681</c:v>
                  </c:pt>
                  <c:pt idx="15">
                    <c:v>213.5603826817905</c:v>
                  </c:pt>
                  <c:pt idx="16">
                    <c:v>168.2389908960913</c:v>
                  </c:pt>
                  <c:pt idx="17">
                    <c:v>157.0677102048833</c:v>
                  </c:pt>
                  <c:pt idx="18">
                    <c:v>177.5035325996059</c:v>
                  </c:pt>
                  <c:pt idx="19">
                    <c:v>133.0608640496969</c:v>
                  </c:pt>
                  <c:pt idx="20">
                    <c:v>135.7577958349756</c:v>
                  </c:pt>
                  <c:pt idx="21">
                    <c:v>119.224707200617</c:v>
                  </c:pt>
                  <c:pt idx="22">
                    <c:v>159.8278843371617</c:v>
                  </c:pt>
                  <c:pt idx="23">
                    <c:v>126.2821345176362</c:v>
                  </c:pt>
                  <c:pt idx="24">
                    <c:v>140.8701628097316</c:v>
                  </c:pt>
                  <c:pt idx="25">
                    <c:v>150.0526905558927</c:v>
                  </c:pt>
                  <c:pt idx="26">
                    <c:v>135.051655132106</c:v>
                  </c:pt>
                  <c:pt idx="27">
                    <c:v>84.06727986455314</c:v>
                  </c:pt>
                  <c:pt idx="28">
                    <c:v>73.51889213933597</c:v>
                  </c:pt>
                  <c:pt idx="29">
                    <c:v>79.92175231949824</c:v>
                  </c:pt>
                  <c:pt idx="30">
                    <c:v>66.57291848190206</c:v>
                  </c:pt>
                  <c:pt idx="31">
                    <c:v>92.53261609778068</c:v>
                  </c:pt>
                  <c:pt idx="32">
                    <c:v>85.00419289936867</c:v>
                  </c:pt>
                  <c:pt idx="33">
                    <c:v>74.24773987853432</c:v>
                  </c:pt>
                  <c:pt idx="34">
                    <c:v>87.75431238884678</c:v>
                  </c:pt>
                </c:numCache>
              </c:numRef>
            </c:minus>
          </c:errBars>
          <c:xVal>
            <c:numRef>
              <c:f>'G_stress_Xray (ave d0)'!$Q$7:$Q$41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'G_stress_Xray (ave d0)'!$T$7:$T$41</c:f>
              <c:numCache>
                <c:formatCode>0</c:formatCode>
                <c:ptCount val="35"/>
                <c:pt idx="0">
                  <c:v>-123.106653670186</c:v>
                </c:pt>
                <c:pt idx="1">
                  <c:v>-43.16011965878918</c:v>
                </c:pt>
                <c:pt idx="2">
                  <c:v>2.14963815350605</c:v>
                </c:pt>
                <c:pt idx="3">
                  <c:v>27.3026907856073</c:v>
                </c:pt>
                <c:pt idx="4">
                  <c:v>-22.92507566343355</c:v>
                </c:pt>
                <c:pt idx="5">
                  <c:v>-92.15236636165943</c:v>
                </c:pt>
                <c:pt idx="6">
                  <c:v>-48.403275095833</c:v>
                </c:pt>
                <c:pt idx="7">
                  <c:v>-126.9421883081331</c:v>
                </c:pt>
                <c:pt idx="8">
                  <c:v>-130.3072683456222</c:v>
                </c:pt>
                <c:pt idx="9">
                  <c:v>-8.35660372906568</c:v>
                </c:pt>
                <c:pt idx="10">
                  <c:v>447.5490248358096</c:v>
                </c:pt>
                <c:pt idx="11">
                  <c:v>391.346629352796</c:v>
                </c:pt>
                <c:pt idx="12">
                  <c:v>199.6431904132139</c:v>
                </c:pt>
                <c:pt idx="13">
                  <c:v>44.93369627191784</c:v>
                </c:pt>
                <c:pt idx="14">
                  <c:v>333.6095334409573</c:v>
                </c:pt>
                <c:pt idx="15">
                  <c:v>155.358918777642</c:v>
                </c:pt>
                <c:pt idx="16">
                  <c:v>242.2795970071195</c:v>
                </c:pt>
                <c:pt idx="17">
                  <c:v>359.8886705129167</c:v>
                </c:pt>
                <c:pt idx="18">
                  <c:v>116.0894389570735</c:v>
                </c:pt>
                <c:pt idx="19">
                  <c:v>344.604348344411</c:v>
                </c:pt>
                <c:pt idx="20">
                  <c:v>173.0116112748534</c:v>
                </c:pt>
                <c:pt idx="21">
                  <c:v>248.1625794064946</c:v>
                </c:pt>
                <c:pt idx="22">
                  <c:v>220.9709768950262</c:v>
                </c:pt>
                <c:pt idx="23">
                  <c:v>384.6222937481057</c:v>
                </c:pt>
                <c:pt idx="24">
                  <c:v>296.9830501751015</c:v>
                </c:pt>
                <c:pt idx="25">
                  <c:v>115.5964549666525</c:v>
                </c:pt>
                <c:pt idx="26">
                  <c:v>-324.84404030273</c:v>
                </c:pt>
                <c:pt idx="27">
                  <c:v>-232.8307701733568</c:v>
                </c:pt>
                <c:pt idx="28">
                  <c:v>-212.4153999637082</c:v>
                </c:pt>
                <c:pt idx="29">
                  <c:v>-35.58835576645201</c:v>
                </c:pt>
                <c:pt idx="30">
                  <c:v>67.74326135346223</c:v>
                </c:pt>
                <c:pt idx="31">
                  <c:v>-40.70410708719319</c:v>
                </c:pt>
                <c:pt idx="32">
                  <c:v>26.9035532056716</c:v>
                </c:pt>
                <c:pt idx="33">
                  <c:v>7.804327747439098</c:v>
                </c:pt>
                <c:pt idx="34">
                  <c:v>-133.4557772241928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'G_stress_Xray (ave d0)'!$V$5</c:f>
              <c:strCache>
                <c:ptCount val="1"/>
                <c:pt idx="0">
                  <c:v>Longitudinal</c:v>
                </c:pt>
              </c:strCache>
            </c:strRef>
          </c:tx>
          <c:xVal>
            <c:numRef>
              <c:f>'G_stress_Xray (ave d0)'!$Q$7:$Q$41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'G_stress_Xray (ave d0)'!$V$7:$V$41</c:f>
              <c:numCache>
                <c:formatCode>0</c:formatCode>
                <c:ptCount val="35"/>
                <c:pt idx="0">
                  <c:v>-5.136509361619967</c:v>
                </c:pt>
                <c:pt idx="1">
                  <c:v>205.4934341491845</c:v>
                </c:pt>
                <c:pt idx="2">
                  <c:v>293.327047365661</c:v>
                </c:pt>
                <c:pt idx="3">
                  <c:v>355.9195642703451</c:v>
                </c:pt>
                <c:pt idx="4">
                  <c:v>423.7484594379792</c:v>
                </c:pt>
                <c:pt idx="5">
                  <c:v>558.0847388938586</c:v>
                </c:pt>
                <c:pt idx="6">
                  <c:v>639.9332558033285</c:v>
                </c:pt>
                <c:pt idx="7">
                  <c:v>400.6008500871055</c:v>
                </c:pt>
                <c:pt idx="8">
                  <c:v>-152.1821284584692</c:v>
                </c:pt>
                <c:pt idx="9">
                  <c:v>-27.29461890287758</c:v>
                </c:pt>
                <c:pt idx="10">
                  <c:v>-29.52980477598524</c:v>
                </c:pt>
                <c:pt idx="11">
                  <c:v>-116.3362207101358</c:v>
                </c:pt>
                <c:pt idx="12">
                  <c:v>-134.5246273129407</c:v>
                </c:pt>
                <c:pt idx="13">
                  <c:v>-327.7926738274452</c:v>
                </c:pt>
                <c:pt idx="14">
                  <c:v>-62.68174729342569</c:v>
                </c:pt>
                <c:pt idx="15">
                  <c:v>-214.1630133070947</c:v>
                </c:pt>
                <c:pt idx="16">
                  <c:v>-405.8136616397083</c:v>
                </c:pt>
                <c:pt idx="17">
                  <c:v>-42.94084781004202</c:v>
                </c:pt>
                <c:pt idx="18">
                  <c:v>-256.614088561363</c:v>
                </c:pt>
                <c:pt idx="19">
                  <c:v>40.37626824016311</c:v>
                </c:pt>
                <c:pt idx="20">
                  <c:v>-130.4003117727531</c:v>
                </c:pt>
                <c:pt idx="21">
                  <c:v>-31.19045292126781</c:v>
                </c:pt>
                <c:pt idx="22">
                  <c:v>46.38181764173481</c:v>
                </c:pt>
                <c:pt idx="23">
                  <c:v>206.1108045769334</c:v>
                </c:pt>
                <c:pt idx="24">
                  <c:v>226.7904173104125</c:v>
                </c:pt>
                <c:pt idx="25">
                  <c:v>-16.37225053147571</c:v>
                </c:pt>
                <c:pt idx="26">
                  <c:v>-201.6232064104883</c:v>
                </c:pt>
                <c:pt idx="27">
                  <c:v>225.5860053349628</c:v>
                </c:pt>
                <c:pt idx="28">
                  <c:v>437.639837119627</c:v>
                </c:pt>
                <c:pt idx="29">
                  <c:v>557.6016365513434</c:v>
                </c:pt>
                <c:pt idx="30">
                  <c:v>563.3135417915215</c:v>
                </c:pt>
                <c:pt idx="31">
                  <c:v>342.660589631011</c:v>
                </c:pt>
                <c:pt idx="32">
                  <c:v>372.5113575528912</c:v>
                </c:pt>
                <c:pt idx="33">
                  <c:v>273.8784823970445</c:v>
                </c:pt>
                <c:pt idx="34">
                  <c:v>-31.74854135763734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9161912"/>
        <c:axId val="-2141980168"/>
      </c:scatterChart>
      <c:valAx>
        <c:axId val="-213916191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141980168"/>
        <c:crosses val="autoZero"/>
        <c:crossBetween val="midCat"/>
      </c:valAx>
      <c:valAx>
        <c:axId val="-2141980168"/>
        <c:scaling>
          <c:orientation val="minMax"/>
          <c:min val="-8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1391619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- inc FB</a:t>
            </a:r>
          </a:p>
        </c:rich>
      </c:tx>
      <c:layout>
        <c:manualLayout>
          <c:xMode val="edge"/>
          <c:yMode val="edge"/>
          <c:x val="0.116672690788846"/>
          <c:y val="0.0459503398636686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'G_stress_Xray (ave d0)'!$Q$7:$Q$41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'G_stress_Xray (ave d0)'!$R$7:$R$41</c:f>
              <c:numCache>
                <c:formatCode>0</c:formatCode>
                <c:ptCount val="35"/>
                <c:pt idx="0">
                  <c:v>135.6399216011075</c:v>
                </c:pt>
                <c:pt idx="1">
                  <c:v>101.7335333834819</c:v>
                </c:pt>
                <c:pt idx="2">
                  <c:v>155.0668829256053</c:v>
                </c:pt>
                <c:pt idx="3">
                  <c:v>99.4455323472702</c:v>
                </c:pt>
                <c:pt idx="4">
                  <c:v>86.95481925142351</c:v>
                </c:pt>
                <c:pt idx="5">
                  <c:v>77.447259569579</c:v>
                </c:pt>
                <c:pt idx="6">
                  <c:v>220.4318964478254</c:v>
                </c:pt>
                <c:pt idx="7">
                  <c:v>246.3385124889375</c:v>
                </c:pt>
                <c:pt idx="8">
                  <c:v>117.8420709669065</c:v>
                </c:pt>
                <c:pt idx="9">
                  <c:v>27.90274794680954</c:v>
                </c:pt>
                <c:pt idx="10">
                  <c:v>141.7262284142939</c:v>
                </c:pt>
                <c:pt idx="11">
                  <c:v>62.26990076424071</c:v>
                </c:pt>
                <c:pt idx="12">
                  <c:v>1.943029693992546</c:v>
                </c:pt>
                <c:pt idx="13">
                  <c:v>-46.67674490405653</c:v>
                </c:pt>
                <c:pt idx="14">
                  <c:v>200.5791765399816</c:v>
                </c:pt>
                <c:pt idx="15">
                  <c:v>57.68185576591003</c:v>
                </c:pt>
                <c:pt idx="16">
                  <c:v>-47.1321726083089</c:v>
                </c:pt>
                <c:pt idx="17">
                  <c:v>121.3314120958954</c:v>
                </c:pt>
                <c:pt idx="18">
                  <c:v>11.80439478812103</c:v>
                </c:pt>
                <c:pt idx="19">
                  <c:v>188.4838416419637</c:v>
                </c:pt>
                <c:pt idx="20">
                  <c:v>115.9522251673426</c:v>
                </c:pt>
                <c:pt idx="21">
                  <c:v>137.8450804233742</c:v>
                </c:pt>
                <c:pt idx="22">
                  <c:v>166.7651692539894</c:v>
                </c:pt>
                <c:pt idx="23">
                  <c:v>317.4021351131333</c:v>
                </c:pt>
                <c:pt idx="24">
                  <c:v>272.0028689743965</c:v>
                </c:pt>
                <c:pt idx="25">
                  <c:v>202.9755593217687</c:v>
                </c:pt>
                <c:pt idx="26">
                  <c:v>185.1972289371377</c:v>
                </c:pt>
                <c:pt idx="27">
                  <c:v>118.9323048314237</c:v>
                </c:pt>
                <c:pt idx="28">
                  <c:v>14.76399150892534</c:v>
                </c:pt>
                <c:pt idx="29">
                  <c:v>106.450595795772</c:v>
                </c:pt>
                <c:pt idx="30">
                  <c:v>149.1153948572789</c:v>
                </c:pt>
                <c:pt idx="31">
                  <c:v>118.5159939249166</c:v>
                </c:pt>
                <c:pt idx="32">
                  <c:v>205.2880587543437</c:v>
                </c:pt>
                <c:pt idx="33">
                  <c:v>180.17088949933</c:v>
                </c:pt>
                <c:pt idx="34">
                  <c:v>125.2907980471007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'G_stress_Xray (ave d0)'!$Q$7:$Q$41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'G_stress_Xray (ave d0)'!$T$7:$T$41</c:f>
              <c:numCache>
                <c:formatCode>0</c:formatCode>
                <c:ptCount val="35"/>
                <c:pt idx="0">
                  <c:v>-123.106653670186</c:v>
                </c:pt>
                <c:pt idx="1">
                  <c:v>-43.16011965878918</c:v>
                </c:pt>
                <c:pt idx="2">
                  <c:v>2.14963815350605</c:v>
                </c:pt>
                <c:pt idx="3">
                  <c:v>27.3026907856073</c:v>
                </c:pt>
                <c:pt idx="4">
                  <c:v>-22.92507566343355</c:v>
                </c:pt>
                <c:pt idx="5">
                  <c:v>-92.15236636165943</c:v>
                </c:pt>
                <c:pt idx="6">
                  <c:v>-48.403275095833</c:v>
                </c:pt>
                <c:pt idx="7">
                  <c:v>-126.9421883081331</c:v>
                </c:pt>
                <c:pt idx="8">
                  <c:v>-130.3072683456222</c:v>
                </c:pt>
                <c:pt idx="9">
                  <c:v>-8.35660372906568</c:v>
                </c:pt>
                <c:pt idx="10">
                  <c:v>447.5490248358096</c:v>
                </c:pt>
                <c:pt idx="11">
                  <c:v>391.346629352796</c:v>
                </c:pt>
                <c:pt idx="12">
                  <c:v>199.6431904132139</c:v>
                </c:pt>
                <c:pt idx="13">
                  <c:v>44.93369627191784</c:v>
                </c:pt>
                <c:pt idx="14">
                  <c:v>333.6095334409573</c:v>
                </c:pt>
                <c:pt idx="15">
                  <c:v>155.358918777642</c:v>
                </c:pt>
                <c:pt idx="16">
                  <c:v>242.2795970071195</c:v>
                </c:pt>
                <c:pt idx="17">
                  <c:v>359.8886705129167</c:v>
                </c:pt>
                <c:pt idx="18">
                  <c:v>116.0894389570735</c:v>
                </c:pt>
                <c:pt idx="19">
                  <c:v>344.604348344411</c:v>
                </c:pt>
                <c:pt idx="20">
                  <c:v>173.0116112748534</c:v>
                </c:pt>
                <c:pt idx="21">
                  <c:v>248.1625794064946</c:v>
                </c:pt>
                <c:pt idx="22">
                  <c:v>220.9709768950262</c:v>
                </c:pt>
                <c:pt idx="23">
                  <c:v>384.6222937481057</c:v>
                </c:pt>
                <c:pt idx="24">
                  <c:v>296.9830501751015</c:v>
                </c:pt>
                <c:pt idx="25">
                  <c:v>115.5964549666525</c:v>
                </c:pt>
                <c:pt idx="26">
                  <c:v>-324.84404030273</c:v>
                </c:pt>
                <c:pt idx="27">
                  <c:v>-232.8307701733568</c:v>
                </c:pt>
                <c:pt idx="28">
                  <c:v>-212.4153999637082</c:v>
                </c:pt>
                <c:pt idx="29">
                  <c:v>-35.58835576645201</c:v>
                </c:pt>
                <c:pt idx="30">
                  <c:v>67.74326135346223</c:v>
                </c:pt>
                <c:pt idx="31">
                  <c:v>-40.70410708719319</c:v>
                </c:pt>
                <c:pt idx="32">
                  <c:v>26.9035532056716</c:v>
                </c:pt>
                <c:pt idx="33">
                  <c:v>7.804327747439098</c:v>
                </c:pt>
                <c:pt idx="34">
                  <c:v>-133.4557772241928</c:v>
                </c:pt>
              </c:numCache>
            </c:numRef>
          </c:yVal>
          <c:smooth val="0"/>
        </c:ser>
        <c:ser>
          <c:idx val="2"/>
          <c:order val="2"/>
          <c:spPr>
            <a:ln w="25400">
              <a:noFill/>
            </a:ln>
          </c:spPr>
          <c:xVal>
            <c:numRef>
              <c:f>'G_stress_Xray (ave d0)'!$Q$7:$Q$41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'G_stress_Xray (ave d0)'!$V$7:$V$41</c:f>
              <c:numCache>
                <c:formatCode>0</c:formatCode>
                <c:ptCount val="35"/>
                <c:pt idx="0">
                  <c:v>-5.136509361619967</c:v>
                </c:pt>
                <c:pt idx="1">
                  <c:v>205.4934341491845</c:v>
                </c:pt>
                <c:pt idx="2">
                  <c:v>293.327047365661</c:v>
                </c:pt>
                <c:pt idx="3">
                  <c:v>355.9195642703451</c:v>
                </c:pt>
                <c:pt idx="4">
                  <c:v>423.7484594379792</c:v>
                </c:pt>
                <c:pt idx="5">
                  <c:v>558.0847388938586</c:v>
                </c:pt>
                <c:pt idx="6">
                  <c:v>639.9332558033285</c:v>
                </c:pt>
                <c:pt idx="7">
                  <c:v>400.6008500871055</c:v>
                </c:pt>
                <c:pt idx="8">
                  <c:v>-152.1821284584692</c:v>
                </c:pt>
                <c:pt idx="9">
                  <c:v>-27.29461890287758</c:v>
                </c:pt>
                <c:pt idx="10">
                  <c:v>-29.52980477598524</c:v>
                </c:pt>
                <c:pt idx="11">
                  <c:v>-116.3362207101358</c:v>
                </c:pt>
                <c:pt idx="12">
                  <c:v>-134.5246273129407</c:v>
                </c:pt>
                <c:pt idx="13">
                  <c:v>-327.7926738274452</c:v>
                </c:pt>
                <c:pt idx="14">
                  <c:v>-62.68174729342569</c:v>
                </c:pt>
                <c:pt idx="15">
                  <c:v>-214.1630133070947</c:v>
                </c:pt>
                <c:pt idx="16">
                  <c:v>-405.8136616397083</c:v>
                </c:pt>
                <c:pt idx="17">
                  <c:v>-42.94084781004202</c:v>
                </c:pt>
                <c:pt idx="18">
                  <c:v>-256.614088561363</c:v>
                </c:pt>
                <c:pt idx="19">
                  <c:v>40.37626824016311</c:v>
                </c:pt>
                <c:pt idx="20">
                  <c:v>-130.4003117727531</c:v>
                </c:pt>
                <c:pt idx="21">
                  <c:v>-31.19045292126781</c:v>
                </c:pt>
                <c:pt idx="22">
                  <c:v>46.38181764173481</c:v>
                </c:pt>
                <c:pt idx="23">
                  <c:v>206.1108045769334</c:v>
                </c:pt>
                <c:pt idx="24">
                  <c:v>226.7904173104125</c:v>
                </c:pt>
                <c:pt idx="25">
                  <c:v>-16.37225053147571</c:v>
                </c:pt>
                <c:pt idx="26">
                  <c:v>-201.6232064104883</c:v>
                </c:pt>
                <c:pt idx="27">
                  <c:v>225.5860053349628</c:v>
                </c:pt>
                <c:pt idx="28">
                  <c:v>437.639837119627</c:v>
                </c:pt>
                <c:pt idx="29">
                  <c:v>557.6016365513434</c:v>
                </c:pt>
                <c:pt idx="30">
                  <c:v>563.3135417915215</c:v>
                </c:pt>
                <c:pt idx="31">
                  <c:v>342.660589631011</c:v>
                </c:pt>
                <c:pt idx="32">
                  <c:v>372.5113575528912</c:v>
                </c:pt>
                <c:pt idx="33">
                  <c:v>273.8784823970445</c:v>
                </c:pt>
                <c:pt idx="34">
                  <c:v>-31.74854135763734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6398216"/>
        <c:axId val="-2066395288"/>
      </c:scatterChart>
      <c:valAx>
        <c:axId val="-206639821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066395288"/>
        <c:crosses val="autoZero"/>
        <c:crossBetween val="midCat"/>
      </c:valAx>
      <c:valAx>
        <c:axId val="-2066395288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663982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Strain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'G_stress_Xray (ave d0)'!$Q$7:$Q$41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'G_stress_Xray (ave d0)'!$G$7:$G$41</c:f>
              <c:numCache>
                <c:formatCode>0</c:formatCode>
                <c:ptCount val="35"/>
                <c:pt idx="0">
                  <c:v>779.7636693182416</c:v>
                </c:pt>
                <c:pt idx="1">
                  <c:v>255.81911511896</c:v>
                </c:pt>
                <c:pt idx="2">
                  <c:v>328.7882317283572</c:v>
                </c:pt>
                <c:pt idx="3">
                  <c:v>-35.71226849271111</c:v>
                </c:pt>
                <c:pt idx="4">
                  <c:v>-114.8896736611331</c:v>
                </c:pt>
                <c:pt idx="5">
                  <c:v>-240.9718397247125</c:v>
                </c:pt>
                <c:pt idx="6">
                  <c:v>249.1068265896666</c:v>
                </c:pt>
                <c:pt idx="7">
                  <c:v>771.4276690492054</c:v>
                </c:pt>
                <c:pt idx="8">
                  <c:v>895.177736691146</c:v>
                </c:pt>
                <c:pt idx="9">
                  <c:v>172.2049558352439</c:v>
                </c:pt>
                <c:pt idx="10">
                  <c:v>112.1856672615592</c:v>
                </c:pt>
                <c:pt idx="11">
                  <c:v>-66.9682438895642</c:v>
                </c:pt>
                <c:pt idx="12">
                  <c:v>-74.04621806401807</c:v>
                </c:pt>
                <c:pt idx="13">
                  <c:v>147.8353127795051</c:v>
                </c:pt>
                <c:pt idx="14">
                  <c:v>566.9063473576031</c:v>
                </c:pt>
                <c:pt idx="15">
                  <c:v>337.0318283370763</c:v>
                </c:pt>
                <c:pt idx="16">
                  <c:v>-6.102884141745536</c:v>
                </c:pt>
                <c:pt idx="17">
                  <c:v>148.1182806322295</c:v>
                </c:pt>
                <c:pt idx="18">
                  <c:v>232.5058939878277</c:v>
                </c:pt>
                <c:pt idx="19">
                  <c:v>366.76940453765</c:v>
                </c:pt>
                <c:pt idx="20">
                  <c:v>472.8230059397933</c:v>
                </c:pt>
                <c:pt idx="21">
                  <c:v>350.4222045795938</c:v>
                </c:pt>
                <c:pt idx="22">
                  <c:v>417.7563035622562</c:v>
                </c:pt>
                <c:pt idx="23">
                  <c:v>690.8948526460108</c:v>
                </c:pt>
                <c:pt idx="24">
                  <c:v>569.7559003566027</c:v>
                </c:pt>
                <c:pt idx="25">
                  <c:v>796.3308276359965</c:v>
                </c:pt>
                <c:pt idx="26">
                  <c:v>1511.85480916745</c:v>
                </c:pt>
                <c:pt idx="27">
                  <c:v>549.8219953916999</c:v>
                </c:pt>
                <c:pt idx="28">
                  <c:v>-219.5402313396906</c:v>
                </c:pt>
                <c:pt idx="29">
                  <c:v>-180.5141946545343</c:v>
                </c:pt>
                <c:pt idx="30">
                  <c:v>-125.3659546514393</c:v>
                </c:pt>
                <c:pt idx="31">
                  <c:v>154.4008127847618</c:v>
                </c:pt>
                <c:pt idx="32">
                  <c:v>424.7812897361189</c:v>
                </c:pt>
                <c:pt idx="33">
                  <c:v>460.4531939039751</c:v>
                </c:pt>
                <c:pt idx="34">
                  <c:v>779.7636693182416</c:v>
                </c:pt>
              </c:numCache>
            </c:numRef>
          </c:yVal>
          <c:smooth val="0"/>
        </c:ser>
        <c:ser>
          <c:idx val="1"/>
          <c:order val="1"/>
          <c:errBars>
            <c:errDir val="y"/>
            <c:errBarType val="both"/>
            <c:errValType val="cust"/>
            <c:noEndCap val="0"/>
            <c:plus>
              <c:numRef>
                <c:f>'G_stress_Xray (ave d0)'!$J$7:$J$47</c:f>
                <c:numCache>
                  <c:formatCode>General</c:formatCode>
                  <c:ptCount val="41"/>
                  <c:pt idx="0">
                    <c:v>145.6450013122526</c:v>
                  </c:pt>
                  <c:pt idx="1">
                    <c:v>138.8301310187135</c:v>
                  </c:pt>
                  <c:pt idx="2">
                    <c:v>120.4765243401192</c:v>
                  </c:pt>
                  <c:pt idx="3">
                    <c:v>147.0063805034986</c:v>
                  </c:pt>
                  <c:pt idx="4">
                    <c:v>153.3062819477582</c:v>
                  </c:pt>
                  <c:pt idx="5">
                    <c:v>131.323636276991</c:v>
                  </c:pt>
                  <c:pt idx="6">
                    <c:v>133.4226647877492</c:v>
                  </c:pt>
                  <c:pt idx="7">
                    <c:v>153.0670175416265</c:v>
                  </c:pt>
                  <c:pt idx="8">
                    <c:v>189.7866662382805</c:v>
                  </c:pt>
                  <c:pt idx="9">
                    <c:v>259.7730858479169</c:v>
                  </c:pt>
                  <c:pt idx="10">
                    <c:v>262.9132996593587</c:v>
                  </c:pt>
                  <c:pt idx="11">
                    <c:v>316.1948424603642</c:v>
                  </c:pt>
                  <c:pt idx="12">
                    <c:v>414.4233283866095</c:v>
                  </c:pt>
                  <c:pt idx="13">
                    <c:v>253.258854386386</c:v>
                  </c:pt>
                  <c:pt idx="14">
                    <c:v>281.7818752585724</c:v>
                  </c:pt>
                  <c:pt idx="15">
                    <c:v>222.5977338015034</c:v>
                  </c:pt>
                  <c:pt idx="16">
                    <c:v>334.7750055140768</c:v>
                  </c:pt>
                  <c:pt idx="17">
                    <c:v>231.2400503492888</c:v>
                  </c:pt>
                  <c:pt idx="18">
                    <c:v>409.3805934277395</c:v>
                  </c:pt>
                  <c:pt idx="19">
                    <c:v>299.5100576390942</c:v>
                  </c:pt>
                  <c:pt idx="20">
                    <c:v>250.7121425029353</c:v>
                  </c:pt>
                  <c:pt idx="21">
                    <c:v>199.2130164311616</c:v>
                  </c:pt>
                  <c:pt idx="22">
                    <c:v>295.5258452816255</c:v>
                  </c:pt>
                  <c:pt idx="23">
                    <c:v>193.6128509108514</c:v>
                  </c:pt>
                  <c:pt idx="24">
                    <c:v>228.3426404119253</c:v>
                  </c:pt>
                  <c:pt idx="25">
                    <c:v>283.669650961152</c:v>
                  </c:pt>
                  <c:pt idx="26">
                    <c:v>157.4157670490861</c:v>
                  </c:pt>
                  <c:pt idx="27">
                    <c:v>105.1906127947896</c:v>
                  </c:pt>
                  <c:pt idx="28">
                    <c:v>118.0440629257553</c:v>
                  </c:pt>
                  <c:pt idx="29">
                    <c:v>129.361843247064</c:v>
                  </c:pt>
                  <c:pt idx="30">
                    <c:v>132.7028086060852</c:v>
                  </c:pt>
                  <c:pt idx="31">
                    <c:v>173.444610687079</c:v>
                  </c:pt>
                  <c:pt idx="32">
                    <c:v>168.9649499535822</c:v>
                  </c:pt>
                  <c:pt idx="33">
                    <c:v>137.5955517441415</c:v>
                  </c:pt>
                  <c:pt idx="34">
                    <c:v>145.6450013122526</c:v>
                  </c:pt>
                </c:numCache>
              </c:numRef>
            </c:plus>
            <c:minus>
              <c:numRef>
                <c:f>'G_stress_Xray (ave d0)'!$J$7:$J$47</c:f>
                <c:numCache>
                  <c:formatCode>General</c:formatCode>
                  <c:ptCount val="41"/>
                  <c:pt idx="0">
                    <c:v>145.6450013122526</c:v>
                  </c:pt>
                  <c:pt idx="1">
                    <c:v>138.8301310187135</c:v>
                  </c:pt>
                  <c:pt idx="2">
                    <c:v>120.4765243401192</c:v>
                  </c:pt>
                  <c:pt idx="3">
                    <c:v>147.0063805034986</c:v>
                  </c:pt>
                  <c:pt idx="4">
                    <c:v>153.3062819477582</c:v>
                  </c:pt>
                  <c:pt idx="5">
                    <c:v>131.323636276991</c:v>
                  </c:pt>
                  <c:pt idx="6">
                    <c:v>133.4226647877492</c:v>
                  </c:pt>
                  <c:pt idx="7">
                    <c:v>153.0670175416265</c:v>
                  </c:pt>
                  <c:pt idx="8">
                    <c:v>189.7866662382805</c:v>
                  </c:pt>
                  <c:pt idx="9">
                    <c:v>259.7730858479169</c:v>
                  </c:pt>
                  <c:pt idx="10">
                    <c:v>262.9132996593587</c:v>
                  </c:pt>
                  <c:pt idx="11">
                    <c:v>316.1948424603642</c:v>
                  </c:pt>
                  <c:pt idx="12">
                    <c:v>414.4233283866095</c:v>
                  </c:pt>
                  <c:pt idx="13">
                    <c:v>253.258854386386</c:v>
                  </c:pt>
                  <c:pt idx="14">
                    <c:v>281.7818752585724</c:v>
                  </c:pt>
                  <c:pt idx="15">
                    <c:v>222.5977338015034</c:v>
                  </c:pt>
                  <c:pt idx="16">
                    <c:v>334.7750055140768</c:v>
                  </c:pt>
                  <c:pt idx="17">
                    <c:v>231.2400503492888</c:v>
                  </c:pt>
                  <c:pt idx="18">
                    <c:v>409.3805934277395</c:v>
                  </c:pt>
                  <c:pt idx="19">
                    <c:v>299.5100576390942</c:v>
                  </c:pt>
                  <c:pt idx="20">
                    <c:v>250.7121425029353</c:v>
                  </c:pt>
                  <c:pt idx="21">
                    <c:v>199.2130164311616</c:v>
                  </c:pt>
                  <c:pt idx="22">
                    <c:v>295.5258452816255</c:v>
                  </c:pt>
                  <c:pt idx="23">
                    <c:v>193.6128509108514</c:v>
                  </c:pt>
                  <c:pt idx="24">
                    <c:v>228.3426404119253</c:v>
                  </c:pt>
                  <c:pt idx="25">
                    <c:v>283.669650961152</c:v>
                  </c:pt>
                  <c:pt idx="26">
                    <c:v>157.4157670490861</c:v>
                  </c:pt>
                  <c:pt idx="27">
                    <c:v>105.1906127947896</c:v>
                  </c:pt>
                  <c:pt idx="28">
                    <c:v>118.0440629257553</c:v>
                  </c:pt>
                  <c:pt idx="29">
                    <c:v>129.361843247064</c:v>
                  </c:pt>
                  <c:pt idx="30">
                    <c:v>132.7028086060852</c:v>
                  </c:pt>
                  <c:pt idx="31">
                    <c:v>173.444610687079</c:v>
                  </c:pt>
                  <c:pt idx="32">
                    <c:v>168.9649499535822</c:v>
                  </c:pt>
                  <c:pt idx="33">
                    <c:v>137.5955517441415</c:v>
                  </c:pt>
                  <c:pt idx="34">
                    <c:v>145.6450013122526</c:v>
                  </c:pt>
                </c:numCache>
              </c:numRef>
            </c:minus>
          </c:errBars>
          <c:xVal>
            <c:numRef>
              <c:f>'G_stress_Xray (ave d0)'!$Q$7:$Q$41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'G_stress_Xray (ave d0)'!$I$7:$I$41</c:f>
              <c:numCache>
                <c:formatCode>0</c:formatCode>
                <c:ptCount val="35"/>
                <c:pt idx="0">
                  <c:v>-725.6709504420114</c:v>
                </c:pt>
                <c:pt idx="1">
                  <c:v>-587.1985025815263</c:v>
                </c:pt>
                <c:pt idx="2">
                  <c:v>-560.9121014911296</c:v>
                </c:pt>
                <c:pt idx="3">
                  <c:v>-455.4524375787498</c:v>
                </c:pt>
                <c:pt idx="4">
                  <c:v>-754.1908804384833</c:v>
                </c:pt>
                <c:pt idx="5">
                  <c:v>-1227.733299688282</c:v>
                </c:pt>
                <c:pt idx="6">
                  <c:v>-1315.025080573437</c:v>
                </c:pt>
                <c:pt idx="7">
                  <c:v>-1400.387317406478</c:v>
                </c:pt>
                <c:pt idx="8">
                  <c:v>-548.6002374908392</c:v>
                </c:pt>
                <c:pt idx="9">
                  <c:v>-38.75854482439377</c:v>
                </c:pt>
                <c:pt idx="10">
                  <c:v>1891.518300986742</c:v>
                </c:pt>
                <c:pt idx="11">
                  <c:v>1847.65999517112</c:v>
                </c:pt>
                <c:pt idx="12">
                  <c:v>1076.20926248418</c:v>
                </c:pt>
                <c:pt idx="13">
                  <c:v>680.8415159851742</c:v>
                </c:pt>
                <c:pt idx="14">
                  <c:v>1340.901151145098</c:v>
                </c:pt>
                <c:pt idx="15">
                  <c:v>905.3347404053352</c:v>
                </c:pt>
                <c:pt idx="16">
                  <c:v>1677.747411802565</c:v>
                </c:pt>
                <c:pt idx="17">
                  <c:v>1536.087784149444</c:v>
                </c:pt>
                <c:pt idx="18">
                  <c:v>839.2552418799148</c:v>
                </c:pt>
                <c:pt idx="19">
                  <c:v>1275.106898079161</c:v>
                </c:pt>
                <c:pt idx="20">
                  <c:v>804.8048887471285</c:v>
                </c:pt>
                <c:pt idx="21">
                  <c:v>992.2694713904763</c:v>
                </c:pt>
                <c:pt idx="22">
                  <c:v>733.135548019197</c:v>
                </c:pt>
                <c:pt idx="23">
                  <c:v>1081.993957431304</c:v>
                </c:pt>
                <c:pt idx="24">
                  <c:v>715.0951364334319</c:v>
                </c:pt>
                <c:pt idx="25">
                  <c:v>287.9433113880476</c:v>
                </c:pt>
                <c:pt idx="26">
                  <c:v>-1455.658030046326</c:v>
                </c:pt>
                <c:pt idx="27">
                  <c:v>-1496.799531908841</c:v>
                </c:pt>
                <c:pt idx="28">
                  <c:v>-1541.311236271377</c:v>
                </c:pt>
                <c:pt idx="29">
                  <c:v>-1006.922640107474</c:v>
                </c:pt>
                <c:pt idx="30">
                  <c:v>-598.8038223100086</c:v>
                </c:pt>
                <c:pt idx="31">
                  <c:v>-771.970684012968</c:v>
                </c:pt>
                <c:pt idx="32">
                  <c:v>-613.092197092519</c:v>
                </c:pt>
                <c:pt idx="33">
                  <c:v>-542.40680174339</c:v>
                </c:pt>
                <c:pt idx="34">
                  <c:v>-725.6709504420114</c:v>
                </c:pt>
              </c:numCache>
            </c:numRef>
          </c:yVal>
          <c:smooth val="0"/>
        </c:ser>
        <c:ser>
          <c:idx val="2"/>
          <c:order val="2"/>
          <c:xVal>
            <c:numRef>
              <c:f>'G_stress_Xray (ave d0)'!$Q$7:$Q$41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'G_stress_Xray (ave d0)'!$K$7:$K$41</c:f>
              <c:numCache>
                <c:formatCode>0</c:formatCode>
                <c:ptCount val="35"/>
                <c:pt idx="0">
                  <c:v>-39.29920173762716</c:v>
                </c:pt>
                <c:pt idx="1">
                  <c:v>859.5130832103208</c:v>
                </c:pt>
                <c:pt idx="2">
                  <c:v>1133.211006652317</c:v>
                </c:pt>
                <c:pt idx="3">
                  <c:v>1456.500280877906</c:v>
                </c:pt>
                <c:pt idx="4">
                  <c:v>1844.636960151555</c:v>
                </c:pt>
                <c:pt idx="5">
                  <c:v>2555.46440361655</c:v>
                </c:pt>
                <c:pt idx="6">
                  <c:v>2689.842008294412</c:v>
                </c:pt>
                <c:pt idx="7">
                  <c:v>1668.953996893092</c:v>
                </c:pt>
                <c:pt idx="8">
                  <c:v>-675.8721508746765</c:v>
                </c:pt>
                <c:pt idx="9">
                  <c:v>-148.9433603811176</c:v>
                </c:pt>
                <c:pt idx="10">
                  <c:v>-884.2130713000648</c:v>
                </c:pt>
                <c:pt idx="11">
                  <c:v>-1106.131132467755</c:v>
                </c:pt>
                <c:pt idx="12">
                  <c:v>-868.0398588316294</c:v>
                </c:pt>
                <c:pt idx="13">
                  <c:v>-1487.748273683847</c:v>
                </c:pt>
                <c:pt idx="14">
                  <c:v>-964.7935731276753</c:v>
                </c:pt>
                <c:pt idx="15">
                  <c:v>-1244.611046269497</c:v>
                </c:pt>
                <c:pt idx="16">
                  <c:v>-2092.977002142615</c:v>
                </c:pt>
                <c:pt idx="17">
                  <c:v>-807.6475951841337</c:v>
                </c:pt>
                <c:pt idx="18">
                  <c:v>-1329.201645500079</c:v>
                </c:pt>
                <c:pt idx="19">
                  <c:v>-494.9473861637355</c:v>
                </c:pt>
                <c:pt idx="20">
                  <c:v>-960.500845348036</c:v>
                </c:pt>
                <c:pt idx="21">
                  <c:v>-633.0572621528685</c:v>
                </c:pt>
                <c:pt idx="22">
                  <c:v>-282.6559239999525</c:v>
                </c:pt>
                <c:pt idx="23">
                  <c:v>43.38165679902949</c:v>
                </c:pt>
                <c:pt idx="24">
                  <c:v>306.7016361297865</c:v>
                </c:pt>
                <c:pt idx="25">
                  <c:v>-479.874611510153</c:v>
                </c:pt>
                <c:pt idx="26">
                  <c:v>-738.736814673284</c:v>
                </c:pt>
                <c:pt idx="27">
                  <c:v>1170.3526165032</c:v>
                </c:pt>
                <c:pt idx="28">
                  <c:v>2240.828324940755</c:v>
                </c:pt>
                <c:pt idx="29">
                  <c:v>2444.364587923335</c:v>
                </c:pt>
                <c:pt idx="30">
                  <c:v>2284.514172965973</c:v>
                </c:pt>
                <c:pt idx="31">
                  <c:v>1458.514824165675</c:v>
                </c:pt>
                <c:pt idx="32">
                  <c:v>1397.716846382213</c:v>
                </c:pt>
                <c:pt idx="33">
                  <c:v>1005.661007127042</c:v>
                </c:pt>
                <c:pt idx="34">
                  <c:v>-133.9197599456889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7539352"/>
        <c:axId val="-2097536424"/>
      </c:scatterChart>
      <c:valAx>
        <c:axId val="-209753935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097536424"/>
        <c:crosses val="autoZero"/>
        <c:crossBetween val="midCat"/>
      </c:valAx>
      <c:valAx>
        <c:axId val="-2097536424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975393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'G_stress_Xray (ave d0)'!$T$52</c:f>
              <c:strCache>
                <c:ptCount val="1"/>
                <c:pt idx="0">
                  <c:v>X-ray tran</c:v>
                </c:pt>
              </c:strCache>
            </c:strRef>
          </c:tx>
          <c:spPr>
            <a:ln>
              <a:solidFill>
                <a:schemeClr val="accent2"/>
              </a:solidFill>
              <a:prstDash val="sysDash"/>
            </a:ln>
          </c:spPr>
          <c:marker>
            <c:symbol val="circle"/>
            <c:size val="7"/>
            <c:spPr>
              <a:solidFill>
                <a:schemeClr val="accent2"/>
              </a:solidFill>
            </c:spPr>
          </c:marker>
          <c:xVal>
            <c:numRef>
              <c:f>'G_stress_Xray (ave d0)'!$S$54:$S$62</c:f>
              <c:numCache>
                <c:formatCode>General</c:formatCode>
                <c:ptCount val="9"/>
                <c:pt idx="0">
                  <c:v>-25.0</c:v>
                </c:pt>
                <c:pt idx="1">
                  <c:v>-15.0</c:v>
                </c:pt>
                <c:pt idx="2">
                  <c:v>-12.0</c:v>
                </c:pt>
                <c:pt idx="3">
                  <c:v>-10.0</c:v>
                </c:pt>
                <c:pt idx="4">
                  <c:v>-5.0</c:v>
                </c:pt>
                <c:pt idx="5">
                  <c:v>0.0</c:v>
                </c:pt>
                <c:pt idx="6">
                  <c:v>12.0</c:v>
                </c:pt>
                <c:pt idx="7">
                  <c:v>15.0</c:v>
                </c:pt>
                <c:pt idx="8">
                  <c:v>25.0</c:v>
                </c:pt>
              </c:numCache>
            </c:numRef>
          </c:xVal>
          <c:yVal>
            <c:numRef>
              <c:f>'G_stress_Xray (ave d0)'!$T$54:$T$62</c:f>
              <c:numCache>
                <c:formatCode>General</c:formatCode>
                <c:ptCount val="9"/>
                <c:pt idx="0">
                  <c:v>-65.0</c:v>
                </c:pt>
                <c:pt idx="1">
                  <c:v>-32.0</c:v>
                </c:pt>
                <c:pt idx="2">
                  <c:v>-264.0</c:v>
                </c:pt>
                <c:pt idx="3">
                  <c:v>-171.0</c:v>
                </c:pt>
                <c:pt idx="4">
                  <c:v>574.0</c:v>
                </c:pt>
                <c:pt idx="5">
                  <c:v>434.0</c:v>
                </c:pt>
                <c:pt idx="6">
                  <c:v>-227.0</c:v>
                </c:pt>
                <c:pt idx="7">
                  <c:v>-24.0</c:v>
                </c:pt>
                <c:pt idx="8">
                  <c:v>-84.0</c:v>
                </c:pt>
              </c:numCache>
            </c:numRef>
          </c:yVal>
          <c:smooth val="0"/>
        </c:ser>
        <c:ser>
          <c:idx val="1"/>
          <c:order val="1"/>
          <c:errBars>
            <c:errDir val="y"/>
            <c:errBarType val="both"/>
            <c:errValType val="cust"/>
            <c:noEndCap val="0"/>
            <c:plus>
              <c:numRef>
                <c:f>'G_stress_Xray (ave d0)'!$U$7:$U$47</c:f>
                <c:numCache>
                  <c:formatCode>General</c:formatCode>
                  <c:ptCount val="41"/>
                  <c:pt idx="0">
                    <c:v>86.65457161814444</c:v>
                  </c:pt>
                  <c:pt idx="1">
                    <c:v>84.327090079667</c:v>
                  </c:pt>
                  <c:pt idx="2">
                    <c:v>69.11100945050961</c:v>
                  </c:pt>
                  <c:pt idx="3">
                    <c:v>81.76464089058703</c:v>
                  </c:pt>
                  <c:pt idx="4">
                    <c:v>75.97576847261409</c:v>
                  </c:pt>
                  <c:pt idx="5">
                    <c:v>72.6097946732103</c:v>
                  </c:pt>
                  <c:pt idx="6">
                    <c:v>71.39530399663434</c:v>
                  </c:pt>
                  <c:pt idx="7">
                    <c:v>91.06768637862652</c:v>
                  </c:pt>
                  <c:pt idx="8">
                    <c:v>99.8575709048902</c:v>
                  </c:pt>
                  <c:pt idx="9">
                    <c:v>140.4817062121817</c:v>
                  </c:pt>
                  <c:pt idx="10">
                    <c:v>238.0550626786404</c:v>
                  </c:pt>
                  <c:pt idx="11">
                    <c:v>190.8980372800165</c:v>
                  </c:pt>
                  <c:pt idx="12">
                    <c:v>208.3973133401968</c:v>
                  </c:pt>
                  <c:pt idx="13">
                    <c:v>169.0928836102601</c:v>
                  </c:pt>
                  <c:pt idx="14">
                    <c:v>167.0198189978681</c:v>
                  </c:pt>
                  <c:pt idx="15">
                    <c:v>213.5603826817905</c:v>
                  </c:pt>
                  <c:pt idx="16">
                    <c:v>168.2389908960913</c:v>
                  </c:pt>
                  <c:pt idx="17">
                    <c:v>157.0677102048833</c:v>
                  </c:pt>
                  <c:pt idx="18">
                    <c:v>177.5035325996059</c:v>
                  </c:pt>
                  <c:pt idx="19">
                    <c:v>133.0608640496969</c:v>
                  </c:pt>
                  <c:pt idx="20">
                    <c:v>135.7577958349756</c:v>
                  </c:pt>
                  <c:pt idx="21">
                    <c:v>119.224707200617</c:v>
                  </c:pt>
                  <c:pt idx="22">
                    <c:v>159.8278843371617</c:v>
                  </c:pt>
                  <c:pt idx="23">
                    <c:v>126.2821345176362</c:v>
                  </c:pt>
                  <c:pt idx="24">
                    <c:v>140.8701628097316</c:v>
                  </c:pt>
                  <c:pt idx="25">
                    <c:v>150.0526905558927</c:v>
                  </c:pt>
                  <c:pt idx="26">
                    <c:v>135.051655132106</c:v>
                  </c:pt>
                  <c:pt idx="27">
                    <c:v>84.06727986455314</c:v>
                  </c:pt>
                  <c:pt idx="28">
                    <c:v>73.51889213933597</c:v>
                  </c:pt>
                  <c:pt idx="29">
                    <c:v>79.92175231949824</c:v>
                  </c:pt>
                  <c:pt idx="30">
                    <c:v>66.57291848190206</c:v>
                  </c:pt>
                  <c:pt idx="31">
                    <c:v>92.53261609778068</c:v>
                  </c:pt>
                  <c:pt idx="32">
                    <c:v>85.00419289936867</c:v>
                  </c:pt>
                  <c:pt idx="33">
                    <c:v>74.24773987853432</c:v>
                  </c:pt>
                  <c:pt idx="34">
                    <c:v>87.75431238884678</c:v>
                  </c:pt>
                </c:numCache>
              </c:numRef>
            </c:plus>
            <c:minus>
              <c:numRef>
                <c:f>'G_stress_Xray (ave d0)'!$U$7:$U$47</c:f>
                <c:numCache>
                  <c:formatCode>General</c:formatCode>
                  <c:ptCount val="41"/>
                  <c:pt idx="0">
                    <c:v>86.65457161814444</c:v>
                  </c:pt>
                  <c:pt idx="1">
                    <c:v>84.327090079667</c:v>
                  </c:pt>
                  <c:pt idx="2">
                    <c:v>69.11100945050961</c:v>
                  </c:pt>
                  <c:pt idx="3">
                    <c:v>81.76464089058703</c:v>
                  </c:pt>
                  <c:pt idx="4">
                    <c:v>75.97576847261409</c:v>
                  </c:pt>
                  <c:pt idx="5">
                    <c:v>72.6097946732103</c:v>
                  </c:pt>
                  <c:pt idx="6">
                    <c:v>71.39530399663434</c:v>
                  </c:pt>
                  <c:pt idx="7">
                    <c:v>91.06768637862652</c:v>
                  </c:pt>
                  <c:pt idx="8">
                    <c:v>99.8575709048902</c:v>
                  </c:pt>
                  <c:pt idx="9">
                    <c:v>140.4817062121817</c:v>
                  </c:pt>
                  <c:pt idx="10">
                    <c:v>238.0550626786404</c:v>
                  </c:pt>
                  <c:pt idx="11">
                    <c:v>190.8980372800165</c:v>
                  </c:pt>
                  <c:pt idx="12">
                    <c:v>208.3973133401968</c:v>
                  </c:pt>
                  <c:pt idx="13">
                    <c:v>169.0928836102601</c:v>
                  </c:pt>
                  <c:pt idx="14">
                    <c:v>167.0198189978681</c:v>
                  </c:pt>
                  <c:pt idx="15">
                    <c:v>213.5603826817905</c:v>
                  </c:pt>
                  <c:pt idx="16">
                    <c:v>168.2389908960913</c:v>
                  </c:pt>
                  <c:pt idx="17">
                    <c:v>157.0677102048833</c:v>
                  </c:pt>
                  <c:pt idx="18">
                    <c:v>177.5035325996059</c:v>
                  </c:pt>
                  <c:pt idx="19">
                    <c:v>133.0608640496969</c:v>
                  </c:pt>
                  <c:pt idx="20">
                    <c:v>135.7577958349756</c:v>
                  </c:pt>
                  <c:pt idx="21">
                    <c:v>119.224707200617</c:v>
                  </c:pt>
                  <c:pt idx="22">
                    <c:v>159.8278843371617</c:v>
                  </c:pt>
                  <c:pt idx="23">
                    <c:v>126.2821345176362</c:v>
                  </c:pt>
                  <c:pt idx="24">
                    <c:v>140.8701628097316</c:v>
                  </c:pt>
                  <c:pt idx="25">
                    <c:v>150.0526905558927</c:v>
                  </c:pt>
                  <c:pt idx="26">
                    <c:v>135.051655132106</c:v>
                  </c:pt>
                  <c:pt idx="27">
                    <c:v>84.06727986455314</c:v>
                  </c:pt>
                  <c:pt idx="28">
                    <c:v>73.51889213933597</c:v>
                  </c:pt>
                  <c:pt idx="29">
                    <c:v>79.92175231949824</c:v>
                  </c:pt>
                  <c:pt idx="30">
                    <c:v>66.57291848190206</c:v>
                  </c:pt>
                  <c:pt idx="31">
                    <c:v>92.53261609778068</c:v>
                  </c:pt>
                  <c:pt idx="32">
                    <c:v>85.00419289936867</c:v>
                  </c:pt>
                  <c:pt idx="33">
                    <c:v>74.24773987853432</c:v>
                  </c:pt>
                  <c:pt idx="34">
                    <c:v>87.75431238884678</c:v>
                  </c:pt>
                </c:numCache>
              </c:numRef>
            </c:minus>
          </c:errBars>
          <c:xVal>
            <c:numRef>
              <c:f>'G_stress_Xray (ave d0)'!$Q$7:$Q$41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'G_stress_Xray (ave d0)'!$T$7:$T$41</c:f>
              <c:numCache>
                <c:formatCode>0</c:formatCode>
                <c:ptCount val="35"/>
                <c:pt idx="0">
                  <c:v>-123.106653670186</c:v>
                </c:pt>
                <c:pt idx="1">
                  <c:v>-43.16011965878918</c:v>
                </c:pt>
                <c:pt idx="2">
                  <c:v>2.14963815350605</c:v>
                </c:pt>
                <c:pt idx="3">
                  <c:v>27.3026907856073</c:v>
                </c:pt>
                <c:pt idx="4">
                  <c:v>-22.92507566343355</c:v>
                </c:pt>
                <c:pt idx="5">
                  <c:v>-92.15236636165943</c:v>
                </c:pt>
                <c:pt idx="6">
                  <c:v>-48.403275095833</c:v>
                </c:pt>
                <c:pt idx="7">
                  <c:v>-126.9421883081331</c:v>
                </c:pt>
                <c:pt idx="8">
                  <c:v>-130.3072683456222</c:v>
                </c:pt>
                <c:pt idx="9">
                  <c:v>-8.35660372906568</c:v>
                </c:pt>
                <c:pt idx="10">
                  <c:v>447.5490248358096</c:v>
                </c:pt>
                <c:pt idx="11">
                  <c:v>391.346629352796</c:v>
                </c:pt>
                <c:pt idx="12">
                  <c:v>199.6431904132139</c:v>
                </c:pt>
                <c:pt idx="13">
                  <c:v>44.93369627191784</c:v>
                </c:pt>
                <c:pt idx="14">
                  <c:v>333.6095334409573</c:v>
                </c:pt>
                <c:pt idx="15">
                  <c:v>155.358918777642</c:v>
                </c:pt>
                <c:pt idx="16">
                  <c:v>242.2795970071195</c:v>
                </c:pt>
                <c:pt idx="17">
                  <c:v>359.8886705129167</c:v>
                </c:pt>
                <c:pt idx="18">
                  <c:v>116.0894389570735</c:v>
                </c:pt>
                <c:pt idx="19">
                  <c:v>344.604348344411</c:v>
                </c:pt>
                <c:pt idx="20">
                  <c:v>173.0116112748534</c:v>
                </c:pt>
                <c:pt idx="21">
                  <c:v>248.1625794064946</c:v>
                </c:pt>
                <c:pt idx="22">
                  <c:v>220.9709768950262</c:v>
                </c:pt>
                <c:pt idx="23">
                  <c:v>384.6222937481057</c:v>
                </c:pt>
                <c:pt idx="24">
                  <c:v>296.9830501751015</c:v>
                </c:pt>
                <c:pt idx="25">
                  <c:v>115.5964549666525</c:v>
                </c:pt>
                <c:pt idx="26">
                  <c:v>-324.84404030273</c:v>
                </c:pt>
                <c:pt idx="27">
                  <c:v>-232.8307701733568</c:v>
                </c:pt>
                <c:pt idx="28">
                  <c:v>-212.4153999637082</c:v>
                </c:pt>
                <c:pt idx="29">
                  <c:v>-35.58835576645201</c:v>
                </c:pt>
                <c:pt idx="30">
                  <c:v>67.74326135346223</c:v>
                </c:pt>
                <c:pt idx="31">
                  <c:v>-40.70410708719319</c:v>
                </c:pt>
                <c:pt idx="32">
                  <c:v>26.9035532056716</c:v>
                </c:pt>
                <c:pt idx="33">
                  <c:v>7.804327747439098</c:v>
                </c:pt>
                <c:pt idx="34">
                  <c:v>-133.4557772241928</c:v>
                </c:pt>
              </c:numCache>
            </c:numRef>
          </c:yVal>
          <c:smooth val="0"/>
        </c:ser>
        <c:ser>
          <c:idx val="2"/>
          <c:order val="2"/>
          <c:xVal>
            <c:numRef>
              <c:f>'G_stress_Xray (ave d0)'!$Q$7:$Q$41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'G_stress_Xray (ave d0)'!$V$7:$V$41</c:f>
              <c:numCache>
                <c:formatCode>0</c:formatCode>
                <c:ptCount val="35"/>
                <c:pt idx="0">
                  <c:v>-5.136509361619967</c:v>
                </c:pt>
                <c:pt idx="1">
                  <c:v>205.4934341491845</c:v>
                </c:pt>
                <c:pt idx="2">
                  <c:v>293.327047365661</c:v>
                </c:pt>
                <c:pt idx="3">
                  <c:v>355.9195642703451</c:v>
                </c:pt>
                <c:pt idx="4">
                  <c:v>423.7484594379792</c:v>
                </c:pt>
                <c:pt idx="5">
                  <c:v>558.0847388938586</c:v>
                </c:pt>
                <c:pt idx="6">
                  <c:v>639.9332558033285</c:v>
                </c:pt>
                <c:pt idx="7">
                  <c:v>400.6008500871055</c:v>
                </c:pt>
                <c:pt idx="8">
                  <c:v>-152.1821284584692</c:v>
                </c:pt>
                <c:pt idx="9">
                  <c:v>-27.29461890287758</c:v>
                </c:pt>
                <c:pt idx="10">
                  <c:v>-29.52980477598524</c:v>
                </c:pt>
                <c:pt idx="11">
                  <c:v>-116.3362207101358</c:v>
                </c:pt>
                <c:pt idx="12">
                  <c:v>-134.5246273129407</c:v>
                </c:pt>
                <c:pt idx="13">
                  <c:v>-327.7926738274452</c:v>
                </c:pt>
                <c:pt idx="14">
                  <c:v>-62.68174729342569</c:v>
                </c:pt>
                <c:pt idx="15">
                  <c:v>-214.1630133070947</c:v>
                </c:pt>
                <c:pt idx="16">
                  <c:v>-405.8136616397083</c:v>
                </c:pt>
                <c:pt idx="17">
                  <c:v>-42.94084781004202</c:v>
                </c:pt>
                <c:pt idx="18">
                  <c:v>-256.614088561363</c:v>
                </c:pt>
                <c:pt idx="19">
                  <c:v>40.37626824016311</c:v>
                </c:pt>
                <c:pt idx="20">
                  <c:v>-130.4003117727531</c:v>
                </c:pt>
                <c:pt idx="21">
                  <c:v>-31.19045292126781</c:v>
                </c:pt>
                <c:pt idx="22">
                  <c:v>46.38181764173481</c:v>
                </c:pt>
                <c:pt idx="23">
                  <c:v>206.1108045769334</c:v>
                </c:pt>
                <c:pt idx="24">
                  <c:v>226.7904173104125</c:v>
                </c:pt>
                <c:pt idx="25">
                  <c:v>-16.37225053147571</c:v>
                </c:pt>
                <c:pt idx="26">
                  <c:v>-201.6232064104883</c:v>
                </c:pt>
                <c:pt idx="27">
                  <c:v>225.5860053349628</c:v>
                </c:pt>
                <c:pt idx="28">
                  <c:v>437.639837119627</c:v>
                </c:pt>
                <c:pt idx="29">
                  <c:v>557.6016365513434</c:v>
                </c:pt>
                <c:pt idx="30">
                  <c:v>563.3135417915215</c:v>
                </c:pt>
                <c:pt idx="31">
                  <c:v>342.660589631011</c:v>
                </c:pt>
                <c:pt idx="32">
                  <c:v>372.5113575528912</c:v>
                </c:pt>
                <c:pt idx="33">
                  <c:v>273.8784823970445</c:v>
                </c:pt>
                <c:pt idx="34">
                  <c:v>-31.74854135763734</c:v>
                </c:pt>
              </c:numCache>
            </c:numRef>
          </c:yVal>
          <c:smooth val="0"/>
        </c:ser>
        <c:ser>
          <c:idx val="3"/>
          <c:order val="3"/>
          <c:spPr>
            <a:ln>
              <a:solidFill>
                <a:schemeClr val="accent3"/>
              </a:solidFill>
              <a:prstDash val="sysDash"/>
            </a:ln>
          </c:spPr>
          <c:marker>
            <c:symbol val="circle"/>
            <c:size val="7"/>
            <c:spPr>
              <a:ln>
                <a:solidFill>
                  <a:schemeClr val="accent3"/>
                </a:solidFill>
              </a:ln>
            </c:spPr>
          </c:marker>
          <c:xVal>
            <c:numRef>
              <c:f>'G_stress_Xray (ave d0)'!$S$54:$S$62</c:f>
              <c:numCache>
                <c:formatCode>General</c:formatCode>
                <c:ptCount val="9"/>
                <c:pt idx="0">
                  <c:v>-25.0</c:v>
                </c:pt>
                <c:pt idx="1">
                  <c:v>-15.0</c:v>
                </c:pt>
                <c:pt idx="2">
                  <c:v>-12.0</c:v>
                </c:pt>
                <c:pt idx="3">
                  <c:v>-10.0</c:v>
                </c:pt>
                <c:pt idx="4">
                  <c:v>-5.0</c:v>
                </c:pt>
                <c:pt idx="5">
                  <c:v>0.0</c:v>
                </c:pt>
                <c:pt idx="6">
                  <c:v>12.0</c:v>
                </c:pt>
                <c:pt idx="7">
                  <c:v>15.0</c:v>
                </c:pt>
                <c:pt idx="8">
                  <c:v>25.0</c:v>
                </c:pt>
              </c:numCache>
            </c:numRef>
          </c:xVal>
          <c:yVal>
            <c:numRef>
              <c:f>'G_stress_Xray (ave d0)'!$V$54:$V$62</c:f>
              <c:numCache>
                <c:formatCode>General</c:formatCode>
                <c:ptCount val="9"/>
                <c:pt idx="0">
                  <c:v>26.0</c:v>
                </c:pt>
                <c:pt idx="1">
                  <c:v>155.0</c:v>
                </c:pt>
                <c:pt idx="2">
                  <c:v>197.0</c:v>
                </c:pt>
                <c:pt idx="3">
                  <c:v>-322.0</c:v>
                </c:pt>
                <c:pt idx="4">
                  <c:v>-26.0</c:v>
                </c:pt>
                <c:pt idx="5">
                  <c:v>-70.0</c:v>
                </c:pt>
                <c:pt idx="6">
                  <c:v>350.0</c:v>
                </c:pt>
                <c:pt idx="7">
                  <c:v>135.0</c:v>
                </c:pt>
                <c:pt idx="8">
                  <c:v>-54.0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6349224"/>
        <c:axId val="-2066344232"/>
      </c:scatterChart>
      <c:valAx>
        <c:axId val="-2066349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6344232"/>
        <c:crosses val="autoZero"/>
        <c:crossBetween val="midCat"/>
      </c:valAx>
      <c:valAx>
        <c:axId val="-2066344232"/>
        <c:scaling>
          <c:orientation val="minMax"/>
          <c:min val="-8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63492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'G_stress_Xray (ave d0)'!$T$52</c:f>
              <c:strCache>
                <c:ptCount val="1"/>
                <c:pt idx="0">
                  <c:v>X-ray tran</c:v>
                </c:pt>
              </c:strCache>
            </c:strRef>
          </c:tx>
          <c:spPr>
            <a:ln>
              <a:solidFill>
                <a:schemeClr val="accent2"/>
              </a:solidFill>
              <a:prstDash val="sysDash"/>
            </a:ln>
          </c:spPr>
          <c:marker>
            <c:symbol val="circle"/>
            <c:size val="7"/>
            <c:spPr>
              <a:solidFill>
                <a:schemeClr val="accent2"/>
              </a:solidFill>
            </c:spPr>
          </c:marker>
          <c:xVal>
            <c:numRef>
              <c:f>'G_stress_Xray (ave d0)'!$S$54:$S$62</c:f>
              <c:numCache>
                <c:formatCode>General</c:formatCode>
                <c:ptCount val="9"/>
                <c:pt idx="0">
                  <c:v>-25.0</c:v>
                </c:pt>
                <c:pt idx="1">
                  <c:v>-15.0</c:v>
                </c:pt>
                <c:pt idx="2">
                  <c:v>-12.0</c:v>
                </c:pt>
                <c:pt idx="3">
                  <c:v>-10.0</c:v>
                </c:pt>
                <c:pt idx="4">
                  <c:v>-5.0</c:v>
                </c:pt>
                <c:pt idx="5">
                  <c:v>0.0</c:v>
                </c:pt>
                <c:pt idx="6">
                  <c:v>12.0</c:v>
                </c:pt>
                <c:pt idx="7">
                  <c:v>15.0</c:v>
                </c:pt>
                <c:pt idx="8">
                  <c:v>25.0</c:v>
                </c:pt>
              </c:numCache>
            </c:numRef>
          </c:xVal>
          <c:yVal>
            <c:numRef>
              <c:f>'G_stress_Xray (ave d0)'!$T$54:$T$62</c:f>
              <c:numCache>
                <c:formatCode>General</c:formatCode>
                <c:ptCount val="9"/>
                <c:pt idx="0">
                  <c:v>-65.0</c:v>
                </c:pt>
                <c:pt idx="1">
                  <c:v>-32.0</c:v>
                </c:pt>
                <c:pt idx="2">
                  <c:v>-264.0</c:v>
                </c:pt>
                <c:pt idx="3">
                  <c:v>-171.0</c:v>
                </c:pt>
                <c:pt idx="4">
                  <c:v>574.0</c:v>
                </c:pt>
                <c:pt idx="5">
                  <c:v>434.0</c:v>
                </c:pt>
                <c:pt idx="6">
                  <c:v>-227.0</c:v>
                </c:pt>
                <c:pt idx="7">
                  <c:v>-24.0</c:v>
                </c:pt>
                <c:pt idx="8">
                  <c:v>-84.0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'G_stress_Xray (ave d0)'!$U$7:$U$47</c:f>
                <c:numCache>
                  <c:formatCode>General</c:formatCode>
                  <c:ptCount val="41"/>
                  <c:pt idx="0">
                    <c:v>86.65457161814444</c:v>
                  </c:pt>
                  <c:pt idx="1">
                    <c:v>84.327090079667</c:v>
                  </c:pt>
                  <c:pt idx="2">
                    <c:v>69.11100945050961</c:v>
                  </c:pt>
                  <c:pt idx="3">
                    <c:v>81.76464089058703</c:v>
                  </c:pt>
                  <c:pt idx="4">
                    <c:v>75.97576847261409</c:v>
                  </c:pt>
                  <c:pt idx="5">
                    <c:v>72.6097946732103</c:v>
                  </c:pt>
                  <c:pt idx="6">
                    <c:v>71.39530399663434</c:v>
                  </c:pt>
                  <c:pt idx="7">
                    <c:v>91.06768637862652</c:v>
                  </c:pt>
                  <c:pt idx="8">
                    <c:v>99.8575709048902</c:v>
                  </c:pt>
                  <c:pt idx="9">
                    <c:v>140.4817062121817</c:v>
                  </c:pt>
                  <c:pt idx="10">
                    <c:v>238.0550626786404</c:v>
                  </c:pt>
                  <c:pt idx="11">
                    <c:v>190.8980372800165</c:v>
                  </c:pt>
                  <c:pt idx="12">
                    <c:v>208.3973133401968</c:v>
                  </c:pt>
                  <c:pt idx="13">
                    <c:v>169.0928836102601</c:v>
                  </c:pt>
                  <c:pt idx="14">
                    <c:v>167.0198189978681</c:v>
                  </c:pt>
                  <c:pt idx="15">
                    <c:v>213.5603826817905</c:v>
                  </c:pt>
                  <c:pt idx="16">
                    <c:v>168.2389908960913</c:v>
                  </c:pt>
                  <c:pt idx="17">
                    <c:v>157.0677102048833</c:v>
                  </c:pt>
                  <c:pt idx="18">
                    <c:v>177.5035325996059</c:v>
                  </c:pt>
                  <c:pt idx="19">
                    <c:v>133.0608640496969</c:v>
                  </c:pt>
                  <c:pt idx="20">
                    <c:v>135.7577958349756</c:v>
                  </c:pt>
                  <c:pt idx="21">
                    <c:v>119.224707200617</c:v>
                  </c:pt>
                  <c:pt idx="22">
                    <c:v>159.8278843371617</c:v>
                  </c:pt>
                  <c:pt idx="23">
                    <c:v>126.2821345176362</c:v>
                  </c:pt>
                  <c:pt idx="24">
                    <c:v>140.8701628097316</c:v>
                  </c:pt>
                  <c:pt idx="25">
                    <c:v>150.0526905558927</c:v>
                  </c:pt>
                  <c:pt idx="26">
                    <c:v>135.051655132106</c:v>
                  </c:pt>
                  <c:pt idx="27">
                    <c:v>84.06727986455314</c:v>
                  </c:pt>
                  <c:pt idx="28">
                    <c:v>73.51889213933597</c:v>
                  </c:pt>
                  <c:pt idx="29">
                    <c:v>79.92175231949824</c:v>
                  </c:pt>
                  <c:pt idx="30">
                    <c:v>66.57291848190206</c:v>
                  </c:pt>
                  <c:pt idx="31">
                    <c:v>92.53261609778068</c:v>
                  </c:pt>
                  <c:pt idx="32">
                    <c:v>85.00419289936867</c:v>
                  </c:pt>
                  <c:pt idx="33">
                    <c:v>74.24773987853432</c:v>
                  </c:pt>
                  <c:pt idx="34">
                    <c:v>87.75431238884678</c:v>
                  </c:pt>
                </c:numCache>
              </c:numRef>
            </c:plus>
            <c:minus>
              <c:numRef>
                <c:f>'G_stress_Xray (ave d0)'!$U$7:$U$47</c:f>
                <c:numCache>
                  <c:formatCode>General</c:formatCode>
                  <c:ptCount val="41"/>
                  <c:pt idx="0">
                    <c:v>86.65457161814444</c:v>
                  </c:pt>
                  <c:pt idx="1">
                    <c:v>84.327090079667</c:v>
                  </c:pt>
                  <c:pt idx="2">
                    <c:v>69.11100945050961</c:v>
                  </c:pt>
                  <c:pt idx="3">
                    <c:v>81.76464089058703</c:v>
                  </c:pt>
                  <c:pt idx="4">
                    <c:v>75.97576847261409</c:v>
                  </c:pt>
                  <c:pt idx="5">
                    <c:v>72.6097946732103</c:v>
                  </c:pt>
                  <c:pt idx="6">
                    <c:v>71.39530399663434</c:v>
                  </c:pt>
                  <c:pt idx="7">
                    <c:v>91.06768637862652</c:v>
                  </c:pt>
                  <c:pt idx="8">
                    <c:v>99.8575709048902</c:v>
                  </c:pt>
                  <c:pt idx="9">
                    <c:v>140.4817062121817</c:v>
                  </c:pt>
                  <c:pt idx="10">
                    <c:v>238.0550626786404</c:v>
                  </c:pt>
                  <c:pt idx="11">
                    <c:v>190.8980372800165</c:v>
                  </c:pt>
                  <c:pt idx="12">
                    <c:v>208.3973133401968</c:v>
                  </c:pt>
                  <c:pt idx="13">
                    <c:v>169.0928836102601</c:v>
                  </c:pt>
                  <c:pt idx="14">
                    <c:v>167.0198189978681</c:v>
                  </c:pt>
                  <c:pt idx="15">
                    <c:v>213.5603826817905</c:v>
                  </c:pt>
                  <c:pt idx="16">
                    <c:v>168.2389908960913</c:v>
                  </c:pt>
                  <c:pt idx="17">
                    <c:v>157.0677102048833</c:v>
                  </c:pt>
                  <c:pt idx="18">
                    <c:v>177.5035325996059</c:v>
                  </c:pt>
                  <c:pt idx="19">
                    <c:v>133.0608640496969</c:v>
                  </c:pt>
                  <c:pt idx="20">
                    <c:v>135.7577958349756</c:v>
                  </c:pt>
                  <c:pt idx="21">
                    <c:v>119.224707200617</c:v>
                  </c:pt>
                  <c:pt idx="22">
                    <c:v>159.8278843371617</c:v>
                  </c:pt>
                  <c:pt idx="23">
                    <c:v>126.2821345176362</c:v>
                  </c:pt>
                  <c:pt idx="24">
                    <c:v>140.8701628097316</c:v>
                  </c:pt>
                  <c:pt idx="25">
                    <c:v>150.0526905558927</c:v>
                  </c:pt>
                  <c:pt idx="26">
                    <c:v>135.051655132106</c:v>
                  </c:pt>
                  <c:pt idx="27">
                    <c:v>84.06727986455314</c:v>
                  </c:pt>
                  <c:pt idx="28">
                    <c:v>73.51889213933597</c:v>
                  </c:pt>
                  <c:pt idx="29">
                    <c:v>79.92175231949824</c:v>
                  </c:pt>
                  <c:pt idx="30">
                    <c:v>66.57291848190206</c:v>
                  </c:pt>
                  <c:pt idx="31">
                    <c:v>92.53261609778068</c:v>
                  </c:pt>
                  <c:pt idx="32">
                    <c:v>85.00419289936867</c:v>
                  </c:pt>
                  <c:pt idx="33">
                    <c:v>74.24773987853432</c:v>
                  </c:pt>
                  <c:pt idx="34">
                    <c:v>87.75431238884678</c:v>
                  </c:pt>
                </c:numCache>
              </c:numRef>
            </c:minus>
          </c:errBars>
          <c:xVal>
            <c:numRef>
              <c:f>'G_stress_Xray (ave d0)'!$Q$7:$Q$41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'G_stress_Xray (ave d0)'!$T$7:$T$41</c:f>
              <c:numCache>
                <c:formatCode>0</c:formatCode>
                <c:ptCount val="35"/>
                <c:pt idx="0">
                  <c:v>-123.106653670186</c:v>
                </c:pt>
                <c:pt idx="1">
                  <c:v>-43.16011965878918</c:v>
                </c:pt>
                <c:pt idx="2">
                  <c:v>2.14963815350605</c:v>
                </c:pt>
                <c:pt idx="3">
                  <c:v>27.3026907856073</c:v>
                </c:pt>
                <c:pt idx="4">
                  <c:v>-22.92507566343355</c:v>
                </c:pt>
                <c:pt idx="5">
                  <c:v>-92.15236636165943</c:v>
                </c:pt>
                <c:pt idx="6">
                  <c:v>-48.403275095833</c:v>
                </c:pt>
                <c:pt idx="7">
                  <c:v>-126.9421883081331</c:v>
                </c:pt>
                <c:pt idx="8">
                  <c:v>-130.3072683456222</c:v>
                </c:pt>
                <c:pt idx="9">
                  <c:v>-8.35660372906568</c:v>
                </c:pt>
                <c:pt idx="10">
                  <c:v>447.5490248358096</c:v>
                </c:pt>
                <c:pt idx="11">
                  <c:v>391.346629352796</c:v>
                </c:pt>
                <c:pt idx="12">
                  <c:v>199.6431904132139</c:v>
                </c:pt>
                <c:pt idx="13">
                  <c:v>44.93369627191784</c:v>
                </c:pt>
                <c:pt idx="14">
                  <c:v>333.6095334409573</c:v>
                </c:pt>
                <c:pt idx="15">
                  <c:v>155.358918777642</c:v>
                </c:pt>
                <c:pt idx="16">
                  <c:v>242.2795970071195</c:v>
                </c:pt>
                <c:pt idx="17">
                  <c:v>359.8886705129167</c:v>
                </c:pt>
                <c:pt idx="18">
                  <c:v>116.0894389570735</c:v>
                </c:pt>
                <c:pt idx="19">
                  <c:v>344.604348344411</c:v>
                </c:pt>
                <c:pt idx="20">
                  <c:v>173.0116112748534</c:v>
                </c:pt>
                <c:pt idx="21">
                  <c:v>248.1625794064946</c:v>
                </c:pt>
                <c:pt idx="22">
                  <c:v>220.9709768950262</c:v>
                </c:pt>
                <c:pt idx="23">
                  <c:v>384.6222937481057</c:v>
                </c:pt>
                <c:pt idx="24">
                  <c:v>296.9830501751015</c:v>
                </c:pt>
                <c:pt idx="25">
                  <c:v>115.5964549666525</c:v>
                </c:pt>
                <c:pt idx="26">
                  <c:v>-324.84404030273</c:v>
                </c:pt>
                <c:pt idx="27">
                  <c:v>-232.8307701733568</c:v>
                </c:pt>
                <c:pt idx="28">
                  <c:v>-212.4153999637082</c:v>
                </c:pt>
                <c:pt idx="29">
                  <c:v>-35.58835576645201</c:v>
                </c:pt>
                <c:pt idx="30">
                  <c:v>67.74326135346223</c:v>
                </c:pt>
                <c:pt idx="31">
                  <c:v>-40.70410708719319</c:v>
                </c:pt>
                <c:pt idx="32">
                  <c:v>26.9035532056716</c:v>
                </c:pt>
                <c:pt idx="33">
                  <c:v>7.804327747439098</c:v>
                </c:pt>
                <c:pt idx="34">
                  <c:v>-133.4557772241928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6303800"/>
        <c:axId val="-2066300872"/>
      </c:scatterChart>
      <c:valAx>
        <c:axId val="-2066303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6300872"/>
        <c:crosses val="autoZero"/>
        <c:crossBetween val="midCat"/>
      </c:valAx>
      <c:valAx>
        <c:axId val="-2066300872"/>
        <c:scaling>
          <c:orientation val="minMax"/>
          <c:min val="-8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63038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long</c:v>
          </c:tx>
          <c:xVal>
            <c:numRef>
              <c:f>'G_stress_Xray (ave d0)'!$Q$7:$Q$41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'G_stress_Xray (ave d0)'!$V$7:$V$41</c:f>
              <c:numCache>
                <c:formatCode>0</c:formatCode>
                <c:ptCount val="35"/>
                <c:pt idx="0">
                  <c:v>-5.136509361619967</c:v>
                </c:pt>
                <c:pt idx="1">
                  <c:v>205.4934341491845</c:v>
                </c:pt>
                <c:pt idx="2">
                  <c:v>293.327047365661</c:v>
                </c:pt>
                <c:pt idx="3">
                  <c:v>355.9195642703451</c:v>
                </c:pt>
                <c:pt idx="4">
                  <c:v>423.7484594379792</c:v>
                </c:pt>
                <c:pt idx="5">
                  <c:v>558.0847388938586</c:v>
                </c:pt>
                <c:pt idx="6">
                  <c:v>639.9332558033285</c:v>
                </c:pt>
                <c:pt idx="7">
                  <c:v>400.6008500871055</c:v>
                </c:pt>
                <c:pt idx="8">
                  <c:v>-152.1821284584692</c:v>
                </c:pt>
                <c:pt idx="9">
                  <c:v>-27.29461890287758</c:v>
                </c:pt>
                <c:pt idx="10">
                  <c:v>-29.52980477598524</c:v>
                </c:pt>
                <c:pt idx="11">
                  <c:v>-116.3362207101358</c:v>
                </c:pt>
                <c:pt idx="12">
                  <c:v>-134.5246273129407</c:v>
                </c:pt>
                <c:pt idx="13">
                  <c:v>-327.7926738274452</c:v>
                </c:pt>
                <c:pt idx="14">
                  <c:v>-62.68174729342569</c:v>
                </c:pt>
                <c:pt idx="15">
                  <c:v>-214.1630133070947</c:v>
                </c:pt>
                <c:pt idx="16">
                  <c:v>-405.8136616397083</c:v>
                </c:pt>
                <c:pt idx="17">
                  <c:v>-42.94084781004202</c:v>
                </c:pt>
                <c:pt idx="18">
                  <c:v>-256.614088561363</c:v>
                </c:pt>
                <c:pt idx="19">
                  <c:v>40.37626824016311</c:v>
                </c:pt>
                <c:pt idx="20">
                  <c:v>-130.4003117727531</c:v>
                </c:pt>
                <c:pt idx="21">
                  <c:v>-31.19045292126781</c:v>
                </c:pt>
                <c:pt idx="22">
                  <c:v>46.38181764173481</c:v>
                </c:pt>
                <c:pt idx="23">
                  <c:v>206.1108045769334</c:v>
                </c:pt>
                <c:pt idx="24">
                  <c:v>226.7904173104125</c:v>
                </c:pt>
                <c:pt idx="25">
                  <c:v>-16.37225053147571</c:v>
                </c:pt>
                <c:pt idx="26">
                  <c:v>-201.6232064104883</c:v>
                </c:pt>
                <c:pt idx="27">
                  <c:v>225.5860053349628</c:v>
                </c:pt>
                <c:pt idx="28">
                  <c:v>437.639837119627</c:v>
                </c:pt>
                <c:pt idx="29">
                  <c:v>557.6016365513434</c:v>
                </c:pt>
                <c:pt idx="30">
                  <c:v>563.3135417915215</c:v>
                </c:pt>
                <c:pt idx="31">
                  <c:v>342.660589631011</c:v>
                </c:pt>
                <c:pt idx="32">
                  <c:v>372.5113575528912</c:v>
                </c:pt>
                <c:pt idx="33">
                  <c:v>273.8784823970445</c:v>
                </c:pt>
                <c:pt idx="34">
                  <c:v>-31.74854135763734</c:v>
                </c:pt>
              </c:numCache>
            </c:numRef>
          </c:yVal>
          <c:smooth val="0"/>
        </c:ser>
        <c:ser>
          <c:idx val="3"/>
          <c:order val="1"/>
          <c:tx>
            <c:v>x-ray long</c:v>
          </c:tx>
          <c:spPr>
            <a:ln>
              <a:solidFill>
                <a:schemeClr val="accent3"/>
              </a:solidFill>
              <a:prstDash val="sysDash"/>
            </a:ln>
          </c:spPr>
          <c:marker>
            <c:symbol val="circle"/>
            <c:size val="7"/>
            <c:spPr>
              <a:ln>
                <a:solidFill>
                  <a:schemeClr val="accent3"/>
                </a:solidFill>
              </a:ln>
            </c:spPr>
          </c:marker>
          <c:xVal>
            <c:numRef>
              <c:f>'G_stress_Xray (ave d0)'!$S$54:$S$62</c:f>
              <c:numCache>
                <c:formatCode>General</c:formatCode>
                <c:ptCount val="9"/>
                <c:pt idx="0">
                  <c:v>-25.0</c:v>
                </c:pt>
                <c:pt idx="1">
                  <c:v>-15.0</c:v>
                </c:pt>
                <c:pt idx="2">
                  <c:v>-12.0</c:v>
                </c:pt>
                <c:pt idx="3">
                  <c:v>-10.0</c:v>
                </c:pt>
                <c:pt idx="4">
                  <c:v>-5.0</c:v>
                </c:pt>
                <c:pt idx="5">
                  <c:v>0.0</c:v>
                </c:pt>
                <c:pt idx="6">
                  <c:v>12.0</c:v>
                </c:pt>
                <c:pt idx="7">
                  <c:v>15.0</c:v>
                </c:pt>
                <c:pt idx="8">
                  <c:v>25.0</c:v>
                </c:pt>
              </c:numCache>
            </c:numRef>
          </c:xVal>
          <c:yVal>
            <c:numRef>
              <c:f>'G_stress_Xray (ave d0)'!$V$54:$V$62</c:f>
              <c:numCache>
                <c:formatCode>General</c:formatCode>
                <c:ptCount val="9"/>
                <c:pt idx="0">
                  <c:v>26.0</c:v>
                </c:pt>
                <c:pt idx="1">
                  <c:v>155.0</c:v>
                </c:pt>
                <c:pt idx="2">
                  <c:v>197.0</c:v>
                </c:pt>
                <c:pt idx="3">
                  <c:v>-322.0</c:v>
                </c:pt>
                <c:pt idx="4">
                  <c:v>-26.0</c:v>
                </c:pt>
                <c:pt idx="5">
                  <c:v>-70.0</c:v>
                </c:pt>
                <c:pt idx="6">
                  <c:v>350.0</c:v>
                </c:pt>
                <c:pt idx="7">
                  <c:v>135.0</c:v>
                </c:pt>
                <c:pt idx="8">
                  <c:v>-54.0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8937192"/>
        <c:axId val="-2068932472"/>
      </c:scatterChart>
      <c:valAx>
        <c:axId val="-206893719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068932472"/>
        <c:crosses val="autoZero"/>
        <c:crossBetween val="midCat"/>
      </c:valAx>
      <c:valAx>
        <c:axId val="-2068932472"/>
        <c:scaling>
          <c:orientation val="minMax"/>
          <c:min val="-8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689371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_2.5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'G_stress_2.5(ave d0)'!$R$5</c:f>
              <c:strCache>
                <c:ptCount val="1"/>
                <c:pt idx="0">
                  <c:v>Normal</c:v>
                </c:pt>
              </c:strCache>
            </c:strRef>
          </c:tx>
          <c:xVal>
            <c:numRef>
              <c:f>'G_stress_2.5(ave d0)'!$Q$6:$Q$18</c:f>
              <c:numCache>
                <c:formatCode>0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3.000000000000004</c:v>
                </c:pt>
                <c:pt idx="8">
                  <c:v>6.000000000000004</c:v>
                </c:pt>
                <c:pt idx="9">
                  <c:v>9.000000000000003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'G_stress_2.5(ave d0)'!$R$6:$R$18</c:f>
              <c:numCache>
                <c:formatCode>0</c:formatCode>
                <c:ptCount val="13"/>
                <c:pt idx="0">
                  <c:v>57.77961633682183</c:v>
                </c:pt>
                <c:pt idx="1">
                  <c:v>-14.59636483429393</c:v>
                </c:pt>
                <c:pt idx="2">
                  <c:v>-124.0619738712838</c:v>
                </c:pt>
                <c:pt idx="3">
                  <c:v>240.8997700947338</c:v>
                </c:pt>
                <c:pt idx="4">
                  <c:v>-98.22413529813448</c:v>
                </c:pt>
                <c:pt idx="5">
                  <c:v>-111.1654063621284</c:v>
                </c:pt>
                <c:pt idx="6">
                  <c:v>-51.08859547227369</c:v>
                </c:pt>
                <c:pt idx="7">
                  <c:v>-176.7048046327797</c:v>
                </c:pt>
                <c:pt idx="8">
                  <c:v>-137.5329567043898</c:v>
                </c:pt>
                <c:pt idx="9">
                  <c:v>176.5520084444688</c:v>
                </c:pt>
                <c:pt idx="10">
                  <c:v>-42.76363846811742</c:v>
                </c:pt>
                <c:pt idx="11">
                  <c:v>73.26614711261504</c:v>
                </c:pt>
                <c:pt idx="12">
                  <c:v>34.54883211928472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'G_stress_2.5(ave d0)'!$T$5</c:f>
              <c:strCache>
                <c:ptCount val="1"/>
                <c:pt idx="0">
                  <c:v>Transverse</c:v>
                </c:pt>
              </c:strCache>
            </c:strRef>
          </c:tx>
          <c:xVal>
            <c:numRef>
              <c:f>'G_stress_2.5(ave d0)'!$Q$6:$Q$18</c:f>
              <c:numCache>
                <c:formatCode>0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3.000000000000004</c:v>
                </c:pt>
                <c:pt idx="8">
                  <c:v>6.000000000000004</c:v>
                </c:pt>
                <c:pt idx="9">
                  <c:v>9.000000000000003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'G_stress_2.5(ave d0)'!$T$6:$T$18</c:f>
              <c:numCache>
                <c:formatCode>0</c:formatCode>
                <c:ptCount val="13"/>
                <c:pt idx="0">
                  <c:v>71.54439224165593</c:v>
                </c:pt>
                <c:pt idx="1">
                  <c:v>-46.55235609200517</c:v>
                </c:pt>
                <c:pt idx="2">
                  <c:v>0.397389586272697</c:v>
                </c:pt>
                <c:pt idx="3">
                  <c:v>24.91698509607642</c:v>
                </c:pt>
                <c:pt idx="4">
                  <c:v>-336.2895078479658</c:v>
                </c:pt>
                <c:pt idx="5">
                  <c:v>-526.4904036857853</c:v>
                </c:pt>
                <c:pt idx="6">
                  <c:v>-318.2866347598269</c:v>
                </c:pt>
                <c:pt idx="7">
                  <c:v>-548.1482851496404</c:v>
                </c:pt>
                <c:pt idx="8">
                  <c:v>-462.6065196050804</c:v>
                </c:pt>
                <c:pt idx="9">
                  <c:v>113.2346326836925</c:v>
                </c:pt>
                <c:pt idx="10">
                  <c:v>83.99490838495443</c:v>
                </c:pt>
                <c:pt idx="11">
                  <c:v>64.21906608667387</c:v>
                </c:pt>
                <c:pt idx="12">
                  <c:v>48.31360802411883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'G_stress_2.5(ave d0)'!$V$5</c:f>
              <c:strCache>
                <c:ptCount val="1"/>
                <c:pt idx="0">
                  <c:v>Longitudinal</c:v>
                </c:pt>
              </c:strCache>
            </c:strRef>
          </c:tx>
          <c:xVal>
            <c:numRef>
              <c:f>'G_stress_2.5(ave d0)'!$Q$6:$Q$18</c:f>
              <c:numCache>
                <c:formatCode>0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3.000000000000004</c:v>
                </c:pt>
                <c:pt idx="8">
                  <c:v>6.000000000000004</c:v>
                </c:pt>
                <c:pt idx="9">
                  <c:v>9.000000000000003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'G_stress_2.5(ave d0)'!$V$6:$V$18</c:f>
              <c:numCache>
                <c:formatCode>0</c:formatCode>
                <c:ptCount val="13"/>
                <c:pt idx="0">
                  <c:v>34.16447488705037</c:v>
                </c:pt>
                <c:pt idx="1">
                  <c:v>61.75393627464585</c:v>
                </c:pt>
                <c:pt idx="2">
                  <c:v>419.3120590953718</c:v>
                </c:pt>
                <c:pt idx="3">
                  <c:v>539.8103148020998</c:v>
                </c:pt>
                <c:pt idx="4">
                  <c:v>-365.3561414878404</c:v>
                </c:pt>
                <c:pt idx="5">
                  <c:v>-543.5011285516237</c:v>
                </c:pt>
                <c:pt idx="6">
                  <c:v>-387.1102022106372</c:v>
                </c:pt>
                <c:pt idx="7">
                  <c:v>-400.8005191501489</c:v>
                </c:pt>
                <c:pt idx="8">
                  <c:v>-451.5732599029383</c:v>
                </c:pt>
                <c:pt idx="9">
                  <c:v>409.46210430109</c:v>
                </c:pt>
                <c:pt idx="10">
                  <c:v>487.3421424017893</c:v>
                </c:pt>
                <c:pt idx="11">
                  <c:v>90.98282829155649</c:v>
                </c:pt>
                <c:pt idx="12">
                  <c:v>-25.57182738661646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3261656"/>
        <c:axId val="-2063258664"/>
      </c:scatterChart>
      <c:valAx>
        <c:axId val="-206326165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063258664"/>
        <c:crosses val="autoZero"/>
        <c:crossBetween val="midCat"/>
      </c:valAx>
      <c:valAx>
        <c:axId val="-2063258664"/>
        <c:scaling>
          <c:orientation val="minMax"/>
          <c:max val="8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632616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_2.5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'G_stress_2.5(ave d0)'!$R$5</c:f>
              <c:strCache>
                <c:ptCount val="1"/>
                <c:pt idx="0">
                  <c:v>Normal</c:v>
                </c:pt>
              </c:strCache>
            </c:strRef>
          </c:tx>
          <c:xVal>
            <c:numRef>
              <c:f>'G_stress_2.5(ave d0)'!$Q$6:$Q$18</c:f>
              <c:numCache>
                <c:formatCode>0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3.000000000000004</c:v>
                </c:pt>
                <c:pt idx="8">
                  <c:v>6.000000000000004</c:v>
                </c:pt>
                <c:pt idx="9">
                  <c:v>9.000000000000003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'G_stress_2.5(ave d0)'!$R$6:$R$18</c:f>
              <c:numCache>
                <c:formatCode>0</c:formatCode>
                <c:ptCount val="13"/>
                <c:pt idx="0">
                  <c:v>57.77961633682183</c:v>
                </c:pt>
                <c:pt idx="1">
                  <c:v>-14.59636483429393</c:v>
                </c:pt>
                <c:pt idx="2">
                  <c:v>-124.0619738712838</c:v>
                </c:pt>
                <c:pt idx="3">
                  <c:v>240.8997700947338</c:v>
                </c:pt>
                <c:pt idx="4">
                  <c:v>-98.22413529813448</c:v>
                </c:pt>
                <c:pt idx="5">
                  <c:v>-111.1654063621284</c:v>
                </c:pt>
                <c:pt idx="6">
                  <c:v>-51.08859547227369</c:v>
                </c:pt>
                <c:pt idx="7">
                  <c:v>-176.7048046327797</c:v>
                </c:pt>
                <c:pt idx="8">
                  <c:v>-137.5329567043898</c:v>
                </c:pt>
                <c:pt idx="9">
                  <c:v>176.5520084444688</c:v>
                </c:pt>
                <c:pt idx="10">
                  <c:v>-42.76363846811742</c:v>
                </c:pt>
                <c:pt idx="11">
                  <c:v>73.26614711261504</c:v>
                </c:pt>
                <c:pt idx="12">
                  <c:v>34.54883211928472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'G_stress_2.5(ave d0)'!$T$5</c:f>
              <c:strCache>
                <c:ptCount val="1"/>
                <c:pt idx="0">
                  <c:v>Transverse</c:v>
                </c:pt>
              </c:strCache>
            </c:strRef>
          </c:tx>
          <c:xVal>
            <c:numRef>
              <c:f>'G_stress_2.5(ave d0)'!$Q$6:$Q$18</c:f>
              <c:numCache>
                <c:formatCode>0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3.000000000000004</c:v>
                </c:pt>
                <c:pt idx="8">
                  <c:v>6.000000000000004</c:v>
                </c:pt>
                <c:pt idx="9">
                  <c:v>9.000000000000003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'G_stress_2.5(ave d0)'!$T$6:$T$18</c:f>
              <c:numCache>
                <c:formatCode>0</c:formatCode>
                <c:ptCount val="13"/>
                <c:pt idx="0">
                  <c:v>71.54439224165593</c:v>
                </c:pt>
                <c:pt idx="1">
                  <c:v>-46.55235609200517</c:v>
                </c:pt>
                <c:pt idx="2">
                  <c:v>0.397389586272697</c:v>
                </c:pt>
                <c:pt idx="3">
                  <c:v>24.91698509607642</c:v>
                </c:pt>
                <c:pt idx="4">
                  <c:v>-336.2895078479658</c:v>
                </c:pt>
                <c:pt idx="5">
                  <c:v>-526.4904036857853</c:v>
                </c:pt>
                <c:pt idx="6">
                  <c:v>-318.2866347598269</c:v>
                </c:pt>
                <c:pt idx="7">
                  <c:v>-548.1482851496404</c:v>
                </c:pt>
                <c:pt idx="8">
                  <c:v>-462.6065196050804</c:v>
                </c:pt>
                <c:pt idx="9">
                  <c:v>113.2346326836925</c:v>
                </c:pt>
                <c:pt idx="10">
                  <c:v>83.99490838495443</c:v>
                </c:pt>
                <c:pt idx="11">
                  <c:v>64.21906608667387</c:v>
                </c:pt>
                <c:pt idx="12">
                  <c:v>48.31360802411883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'G_stress_2.5(ave d0)'!$V$5</c:f>
              <c:strCache>
                <c:ptCount val="1"/>
                <c:pt idx="0">
                  <c:v>Longitudinal</c:v>
                </c:pt>
              </c:strCache>
            </c:strRef>
          </c:tx>
          <c:spPr>
            <a:ln>
              <a:solidFill>
                <a:srgbClr val="008000"/>
              </a:solidFill>
            </a:ln>
          </c:spPr>
          <c:marker>
            <c:spPr>
              <a:solidFill>
                <a:srgbClr val="008000"/>
              </a:solidFill>
            </c:spPr>
          </c:marker>
          <c:xVal>
            <c:numRef>
              <c:f>'G_stress_2.5(ave d0)'!$Q$6:$Q$18</c:f>
              <c:numCache>
                <c:formatCode>0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3.000000000000004</c:v>
                </c:pt>
                <c:pt idx="8">
                  <c:v>6.000000000000004</c:v>
                </c:pt>
                <c:pt idx="9">
                  <c:v>9.000000000000003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'G_stress_2.5(ave d0)'!$V$6:$V$18</c:f>
              <c:numCache>
                <c:formatCode>0</c:formatCode>
                <c:ptCount val="13"/>
                <c:pt idx="0">
                  <c:v>34.16447488705037</c:v>
                </c:pt>
                <c:pt idx="1">
                  <c:v>61.75393627464585</c:v>
                </c:pt>
                <c:pt idx="2">
                  <c:v>419.3120590953718</c:v>
                </c:pt>
                <c:pt idx="3">
                  <c:v>539.8103148020998</c:v>
                </c:pt>
                <c:pt idx="4">
                  <c:v>-365.3561414878404</c:v>
                </c:pt>
                <c:pt idx="5">
                  <c:v>-543.5011285516237</c:v>
                </c:pt>
                <c:pt idx="6">
                  <c:v>-387.1102022106372</c:v>
                </c:pt>
                <c:pt idx="7">
                  <c:v>-400.8005191501489</c:v>
                </c:pt>
                <c:pt idx="8">
                  <c:v>-451.5732599029383</c:v>
                </c:pt>
                <c:pt idx="9">
                  <c:v>409.46210430109</c:v>
                </c:pt>
                <c:pt idx="10">
                  <c:v>487.3421424017893</c:v>
                </c:pt>
                <c:pt idx="11">
                  <c:v>90.98282829155649</c:v>
                </c:pt>
                <c:pt idx="12">
                  <c:v>-25.57182738661646</c:v>
                </c:pt>
              </c:numCache>
            </c:numRef>
          </c:yVal>
          <c:smooth val="0"/>
        </c:ser>
        <c:ser>
          <c:idx val="4"/>
          <c:order val="3"/>
          <c:spPr>
            <a:ln>
              <a:solidFill>
                <a:schemeClr val="accent1"/>
              </a:solidFill>
              <a:prstDash val="sysDash"/>
            </a:ln>
          </c:spPr>
          <c:marker>
            <c:spPr>
              <a:solidFill>
                <a:schemeClr val="accent1"/>
              </a:solidFill>
            </c:spPr>
          </c:marker>
          <c:xVal>
            <c:numRef>
              <c:f>'G_stress_2.5(ave d0)'!$Q$35:$Q$45</c:f>
              <c:numCache>
                <c:formatCode>0</c:formatCode>
                <c:ptCount val="11"/>
                <c:pt idx="0">
                  <c:v>-16.0</c:v>
                </c:pt>
                <c:pt idx="1">
                  <c:v>-12.0</c:v>
                </c:pt>
                <c:pt idx="2">
                  <c:v>-9.0</c:v>
                </c:pt>
                <c:pt idx="3">
                  <c:v>-6.0</c:v>
                </c:pt>
                <c:pt idx="4">
                  <c:v>-3.0</c:v>
                </c:pt>
                <c:pt idx="5">
                  <c:v>0.0</c:v>
                </c:pt>
                <c:pt idx="6">
                  <c:v>3.0</c:v>
                </c:pt>
                <c:pt idx="7">
                  <c:v>6.0</c:v>
                </c:pt>
                <c:pt idx="8">
                  <c:v>9.0</c:v>
                </c:pt>
                <c:pt idx="9">
                  <c:v>12.0</c:v>
                </c:pt>
                <c:pt idx="10">
                  <c:v>16.0</c:v>
                </c:pt>
              </c:numCache>
            </c:numRef>
          </c:xVal>
          <c:yVal>
            <c:numRef>
              <c:f>'G_stress_2.5(ave d0)'!$R$35:$R$45</c:f>
              <c:numCache>
                <c:formatCode>0</c:formatCode>
                <c:ptCount val="11"/>
                <c:pt idx="0">
                  <c:v>7.187164534959972</c:v>
                </c:pt>
                <c:pt idx="1">
                  <c:v>52.40491668385694</c:v>
                </c:pt>
                <c:pt idx="2">
                  <c:v>528.6239653801774</c:v>
                </c:pt>
                <c:pt idx="3">
                  <c:v>228.9655749842474</c:v>
                </c:pt>
                <c:pt idx="4">
                  <c:v>71.2198910218609</c:v>
                </c:pt>
                <c:pt idx="5">
                  <c:v>74.8773859902591</c:v>
                </c:pt>
                <c:pt idx="6">
                  <c:v>113.2805516364299</c:v>
                </c:pt>
                <c:pt idx="7">
                  <c:v>61.79357412726382</c:v>
                </c:pt>
                <c:pt idx="8">
                  <c:v>495.5797503836853</c:v>
                </c:pt>
                <c:pt idx="9">
                  <c:v>13.67117755656403</c:v>
                </c:pt>
                <c:pt idx="10">
                  <c:v>33.38236070575989</c:v>
                </c:pt>
              </c:numCache>
            </c:numRef>
          </c:yVal>
          <c:smooth val="0"/>
        </c:ser>
        <c:ser>
          <c:idx val="5"/>
          <c:order val="4"/>
          <c:spPr>
            <a:ln>
              <a:solidFill>
                <a:schemeClr val="accent2"/>
              </a:solidFill>
              <a:prstDash val="sysDash"/>
            </a:ln>
          </c:spPr>
          <c:marker>
            <c:spPr>
              <a:solidFill>
                <a:schemeClr val="accent2"/>
              </a:solidFill>
            </c:spPr>
          </c:marker>
          <c:xVal>
            <c:numRef>
              <c:f>'G_stress_2.5(ave d0)'!$Q$35:$Q$45</c:f>
              <c:numCache>
                <c:formatCode>0</c:formatCode>
                <c:ptCount val="11"/>
                <c:pt idx="0">
                  <c:v>-16.0</c:v>
                </c:pt>
                <c:pt idx="1">
                  <c:v>-12.0</c:v>
                </c:pt>
                <c:pt idx="2">
                  <c:v>-9.0</c:v>
                </c:pt>
                <c:pt idx="3">
                  <c:v>-6.0</c:v>
                </c:pt>
                <c:pt idx="4">
                  <c:v>-3.0</c:v>
                </c:pt>
                <c:pt idx="5">
                  <c:v>0.0</c:v>
                </c:pt>
                <c:pt idx="6">
                  <c:v>3.0</c:v>
                </c:pt>
                <c:pt idx="7">
                  <c:v>6.0</c:v>
                </c:pt>
                <c:pt idx="8">
                  <c:v>9.0</c:v>
                </c:pt>
                <c:pt idx="9">
                  <c:v>12.0</c:v>
                </c:pt>
                <c:pt idx="10">
                  <c:v>16.0</c:v>
                </c:pt>
              </c:numCache>
            </c:numRef>
          </c:xVal>
          <c:yVal>
            <c:numRef>
              <c:f>'G_stress_2.5(ave d0)'!$S$35:$S$45</c:f>
              <c:numCache>
                <c:formatCode>0</c:formatCode>
                <c:ptCount val="11"/>
                <c:pt idx="0">
                  <c:v>53.38391357817552</c:v>
                </c:pt>
                <c:pt idx="1">
                  <c:v>73.80926717230724</c:v>
                </c:pt>
                <c:pt idx="2">
                  <c:v>345.4667294540163</c:v>
                </c:pt>
                <c:pt idx="3">
                  <c:v>108.8005000263423</c:v>
                </c:pt>
                <c:pt idx="4">
                  <c:v>-76.67437330835375</c:v>
                </c:pt>
                <c:pt idx="5">
                  <c:v>-66.82734269281606</c:v>
                </c:pt>
                <c:pt idx="6">
                  <c:v>-35.73892858519817</c:v>
                </c:pt>
                <c:pt idx="7">
                  <c:v>-132.7250002776179</c:v>
                </c:pt>
                <c:pt idx="8">
                  <c:v>211.5917602533067</c:v>
                </c:pt>
                <c:pt idx="9">
                  <c:v>44.08988824662426</c:v>
                </c:pt>
                <c:pt idx="10">
                  <c:v>59.8617569233355</c:v>
                </c:pt>
              </c:numCache>
            </c:numRef>
          </c:yVal>
          <c:smooth val="0"/>
        </c:ser>
        <c:ser>
          <c:idx val="6"/>
          <c:order val="5"/>
          <c:spPr>
            <a:ln>
              <a:solidFill>
                <a:srgbClr val="008000"/>
              </a:solidFill>
              <a:prstDash val="sysDash"/>
            </a:ln>
          </c:spPr>
          <c:marker>
            <c:spPr>
              <a:solidFill>
                <a:srgbClr val="008000"/>
              </a:solidFill>
            </c:spPr>
          </c:marker>
          <c:xVal>
            <c:numRef>
              <c:f>'G_stress_2.5(ave d0)'!$Q$35:$Q$45</c:f>
              <c:numCache>
                <c:formatCode>0</c:formatCode>
                <c:ptCount val="11"/>
                <c:pt idx="0">
                  <c:v>-16.0</c:v>
                </c:pt>
                <c:pt idx="1">
                  <c:v>-12.0</c:v>
                </c:pt>
                <c:pt idx="2">
                  <c:v>-9.0</c:v>
                </c:pt>
                <c:pt idx="3">
                  <c:v>-6.0</c:v>
                </c:pt>
                <c:pt idx="4">
                  <c:v>-3.0</c:v>
                </c:pt>
                <c:pt idx="5">
                  <c:v>0.0</c:v>
                </c:pt>
                <c:pt idx="6">
                  <c:v>3.0</c:v>
                </c:pt>
                <c:pt idx="7">
                  <c:v>6.0</c:v>
                </c:pt>
                <c:pt idx="8">
                  <c:v>9.0</c:v>
                </c:pt>
                <c:pt idx="9">
                  <c:v>12.0</c:v>
                </c:pt>
                <c:pt idx="10">
                  <c:v>16.0</c:v>
                </c:pt>
              </c:numCache>
            </c:numRef>
          </c:xVal>
          <c:yVal>
            <c:numRef>
              <c:f>'G_stress_2.5(ave d0)'!$T$35:$T$45</c:f>
              <c:numCache>
                <c:formatCode>0</c:formatCode>
                <c:ptCount val="11"/>
                <c:pt idx="0">
                  <c:v>139.020932808954</c:v>
                </c:pt>
                <c:pt idx="1">
                  <c:v>481.7119114030949</c:v>
                </c:pt>
                <c:pt idx="2">
                  <c:v>611.9542142072015</c:v>
                </c:pt>
                <c:pt idx="3">
                  <c:v>-30.19832402530988</c:v>
                </c:pt>
                <c:pt idx="4">
                  <c:v>-189.2120162501652</c:v>
                </c:pt>
                <c:pt idx="5">
                  <c:v>-177.114232767557</c:v>
                </c:pt>
                <c:pt idx="6">
                  <c:v>-153.340765458805</c:v>
                </c:pt>
                <c:pt idx="7">
                  <c:v>-68.00784040230271</c:v>
                </c:pt>
                <c:pt idx="8">
                  <c:v>635.8307774456532</c:v>
                </c:pt>
                <c:pt idx="9">
                  <c:v>387.2013666120196</c:v>
                </c:pt>
                <c:pt idx="10">
                  <c:v>88.0318290387406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1612168"/>
        <c:axId val="-2061607272"/>
      </c:scatterChart>
      <c:valAx>
        <c:axId val="-206161216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061607272"/>
        <c:crosses val="autoZero"/>
        <c:crossBetween val="midCat"/>
      </c:valAx>
      <c:valAx>
        <c:axId val="-2061607272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616121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_2.5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strRef>
              <c:f>'G_stress_2.5(ave d0)'!$V$5</c:f>
              <c:strCache>
                <c:ptCount val="1"/>
                <c:pt idx="0">
                  <c:v>Longitudinal</c:v>
                </c:pt>
              </c:strCache>
            </c:strRef>
          </c:tx>
          <c:spPr>
            <a:ln>
              <a:solidFill>
                <a:srgbClr val="008000"/>
              </a:solidFill>
            </a:ln>
          </c:spPr>
          <c:marker>
            <c:spPr>
              <a:solidFill>
                <a:srgbClr val="008000"/>
              </a:solidFill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'G_stress_2.5(ave d0)'!$W$6:$W$14</c:f>
                <c:numCache>
                  <c:formatCode>General</c:formatCode>
                  <c:ptCount val="9"/>
                  <c:pt idx="0">
                    <c:v>77.77192231181024</c:v>
                  </c:pt>
                  <c:pt idx="1">
                    <c:v>88.58330268568177</c:v>
                  </c:pt>
                  <c:pt idx="2">
                    <c:v>96.9700874186027</c:v>
                  </c:pt>
                  <c:pt idx="3">
                    <c:v>123.3352564155832</c:v>
                  </c:pt>
                  <c:pt idx="4">
                    <c:v>210.6723310317969</c:v>
                  </c:pt>
                  <c:pt idx="5">
                    <c:v>139.5762915050614</c:v>
                  </c:pt>
                  <c:pt idx="6">
                    <c:v>117.1204830857456</c:v>
                  </c:pt>
                  <c:pt idx="7">
                    <c:v>179.9926356115144</c:v>
                  </c:pt>
                  <c:pt idx="8">
                    <c:v>216.6757072010805</c:v>
                  </c:pt>
                </c:numCache>
              </c:numRef>
            </c:plus>
            <c:minus>
              <c:numRef>
                <c:f>'G_stress_2.5(ave d0)'!$W$6:$W$14</c:f>
                <c:numCache>
                  <c:formatCode>General</c:formatCode>
                  <c:ptCount val="9"/>
                  <c:pt idx="0">
                    <c:v>77.77192231181024</c:v>
                  </c:pt>
                  <c:pt idx="1">
                    <c:v>88.58330268568177</c:v>
                  </c:pt>
                  <c:pt idx="2">
                    <c:v>96.9700874186027</c:v>
                  </c:pt>
                  <c:pt idx="3">
                    <c:v>123.3352564155832</c:v>
                  </c:pt>
                  <c:pt idx="4">
                    <c:v>210.6723310317969</c:v>
                  </c:pt>
                  <c:pt idx="5">
                    <c:v>139.5762915050614</c:v>
                  </c:pt>
                  <c:pt idx="6">
                    <c:v>117.1204830857456</c:v>
                  </c:pt>
                  <c:pt idx="7">
                    <c:v>179.9926356115144</c:v>
                  </c:pt>
                  <c:pt idx="8">
                    <c:v>216.6757072010805</c:v>
                  </c:pt>
                </c:numCache>
              </c:numRef>
            </c:minus>
          </c:errBars>
          <c:xVal>
            <c:numRef>
              <c:f>'G_stress_2.5(ave d0)'!$Q$6:$Q$18</c:f>
              <c:numCache>
                <c:formatCode>0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3.000000000000004</c:v>
                </c:pt>
                <c:pt idx="8">
                  <c:v>6.000000000000004</c:v>
                </c:pt>
                <c:pt idx="9">
                  <c:v>9.000000000000003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'G_stress_2.5(ave d0)'!$V$6:$V$18</c:f>
              <c:numCache>
                <c:formatCode>0</c:formatCode>
                <c:ptCount val="13"/>
                <c:pt idx="0">
                  <c:v>34.16447488705037</c:v>
                </c:pt>
                <c:pt idx="1">
                  <c:v>61.75393627464585</c:v>
                </c:pt>
                <c:pt idx="2">
                  <c:v>419.3120590953718</c:v>
                </c:pt>
                <c:pt idx="3">
                  <c:v>539.8103148020998</c:v>
                </c:pt>
                <c:pt idx="4">
                  <c:v>-365.3561414878404</c:v>
                </c:pt>
                <c:pt idx="5">
                  <c:v>-543.5011285516237</c:v>
                </c:pt>
                <c:pt idx="6">
                  <c:v>-387.1102022106372</c:v>
                </c:pt>
                <c:pt idx="7">
                  <c:v>-400.8005191501489</c:v>
                </c:pt>
                <c:pt idx="8">
                  <c:v>-451.5732599029383</c:v>
                </c:pt>
                <c:pt idx="9">
                  <c:v>409.46210430109</c:v>
                </c:pt>
                <c:pt idx="10">
                  <c:v>487.3421424017893</c:v>
                </c:pt>
                <c:pt idx="11">
                  <c:v>90.98282829155649</c:v>
                </c:pt>
                <c:pt idx="12">
                  <c:v>-25.57182738661646</c:v>
                </c:pt>
              </c:numCache>
            </c:numRef>
          </c:yVal>
          <c:smooth val="0"/>
        </c:ser>
        <c:ser>
          <c:idx val="6"/>
          <c:order val="1"/>
          <c:spPr>
            <a:ln>
              <a:solidFill>
                <a:srgbClr val="008000"/>
              </a:solidFill>
              <a:prstDash val="sysDash"/>
            </a:ln>
          </c:spPr>
          <c:marker>
            <c:spPr>
              <a:solidFill>
                <a:srgbClr val="008000"/>
              </a:solidFill>
            </c:spPr>
          </c:marker>
          <c:xVal>
            <c:numRef>
              <c:f>'G_stress_2.5(ave d0)'!$Q$35:$Q$45</c:f>
              <c:numCache>
                <c:formatCode>0</c:formatCode>
                <c:ptCount val="11"/>
                <c:pt idx="0">
                  <c:v>-16.0</c:v>
                </c:pt>
                <c:pt idx="1">
                  <c:v>-12.0</c:v>
                </c:pt>
                <c:pt idx="2">
                  <c:v>-9.0</c:v>
                </c:pt>
                <c:pt idx="3">
                  <c:v>-6.0</c:v>
                </c:pt>
                <c:pt idx="4">
                  <c:v>-3.0</c:v>
                </c:pt>
                <c:pt idx="5">
                  <c:v>0.0</c:v>
                </c:pt>
                <c:pt idx="6">
                  <c:v>3.0</c:v>
                </c:pt>
                <c:pt idx="7">
                  <c:v>6.0</c:v>
                </c:pt>
                <c:pt idx="8">
                  <c:v>9.0</c:v>
                </c:pt>
                <c:pt idx="9">
                  <c:v>12.0</c:v>
                </c:pt>
                <c:pt idx="10">
                  <c:v>16.0</c:v>
                </c:pt>
              </c:numCache>
            </c:numRef>
          </c:xVal>
          <c:yVal>
            <c:numRef>
              <c:f>'G_stress_2.5(ave d0)'!$T$35:$T$45</c:f>
              <c:numCache>
                <c:formatCode>0</c:formatCode>
                <c:ptCount val="11"/>
                <c:pt idx="0">
                  <c:v>139.020932808954</c:v>
                </c:pt>
                <c:pt idx="1">
                  <c:v>481.7119114030949</c:v>
                </c:pt>
                <c:pt idx="2">
                  <c:v>611.9542142072015</c:v>
                </c:pt>
                <c:pt idx="3">
                  <c:v>-30.19832402530988</c:v>
                </c:pt>
                <c:pt idx="4">
                  <c:v>-189.2120162501652</c:v>
                </c:pt>
                <c:pt idx="5">
                  <c:v>-177.114232767557</c:v>
                </c:pt>
                <c:pt idx="6">
                  <c:v>-153.340765458805</c:v>
                </c:pt>
                <c:pt idx="7">
                  <c:v>-68.00784040230271</c:v>
                </c:pt>
                <c:pt idx="8">
                  <c:v>635.8307774456532</c:v>
                </c:pt>
                <c:pt idx="9">
                  <c:v>387.2013666120196</c:v>
                </c:pt>
                <c:pt idx="10">
                  <c:v>88.0318290387406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3233976"/>
        <c:axId val="-2064626168"/>
      </c:scatterChart>
      <c:valAx>
        <c:axId val="-206323397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064626168"/>
        <c:crosses val="autoZero"/>
        <c:crossBetween val="midCat"/>
      </c:valAx>
      <c:valAx>
        <c:axId val="-2064626168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632339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7"/>
          <c:order val="4"/>
          <c:tx>
            <c:v>fusionB</c:v>
          </c:tx>
          <c:spPr>
            <a:ln w="1270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'G_0.15(same d0)'!$AX$4:$AX$5</c:f>
              <c:numCache>
                <c:formatCode>General</c:formatCode>
                <c:ptCount val="2"/>
                <c:pt idx="0">
                  <c:v>-9.6</c:v>
                </c:pt>
                <c:pt idx="1">
                  <c:v>-9.6</c:v>
                </c:pt>
              </c:numCache>
            </c:numRef>
          </c:xVal>
          <c:yVal>
            <c:numRef>
              <c:f>'G_0.15(same d0)'!$AW$4:$AW$5</c:f>
              <c:numCache>
                <c:formatCode>General</c:formatCode>
                <c:ptCount val="2"/>
                <c:pt idx="0">
                  <c:v>800.0</c:v>
                </c:pt>
                <c:pt idx="1">
                  <c:v>-800.0</c:v>
                </c:pt>
              </c:numCache>
            </c:numRef>
          </c:yVal>
          <c:smooth val="0"/>
        </c:ser>
        <c:ser>
          <c:idx val="0"/>
          <c:order val="0"/>
          <c:tx>
            <c:v>norm</c:v>
          </c:tx>
          <c:xVal>
            <c:numRef>
              <c:f>'G_0.15(same d0)'!$Q$7:$Q$41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'G_0.15(same d0)'!$R$7:$R$41</c:f>
              <c:numCache>
                <c:formatCode>0</c:formatCode>
                <c:ptCount val="35"/>
                <c:pt idx="0">
                  <c:v>123.0845569195327</c:v>
                </c:pt>
                <c:pt idx="1">
                  <c:v>89.17901943106682</c:v>
                </c:pt>
                <c:pt idx="2">
                  <c:v>142.5110300186142</c:v>
                </c:pt>
                <c:pt idx="3">
                  <c:v>86.89107555005991</c:v>
                </c:pt>
                <c:pt idx="4">
                  <c:v>74.40067582600344</c:v>
                </c:pt>
                <c:pt idx="5">
                  <c:v>64.89335447832237</c:v>
                </c:pt>
                <c:pt idx="6">
                  <c:v>207.8744019529708</c:v>
                </c:pt>
                <c:pt idx="7">
                  <c:v>230.3505923612928</c:v>
                </c:pt>
                <c:pt idx="8">
                  <c:v>-24.10601538174175</c:v>
                </c:pt>
                <c:pt idx="9">
                  <c:v>-114.0482562474047</c:v>
                </c:pt>
                <c:pt idx="10">
                  <c:v>-0.257083577174611</c:v>
                </c:pt>
                <c:pt idx="11">
                  <c:v>-79.69085434018695</c:v>
                </c:pt>
                <c:pt idx="12">
                  <c:v>-140.0006013516182</c:v>
                </c:pt>
                <c:pt idx="13">
                  <c:v>-188.6065706931048</c:v>
                </c:pt>
                <c:pt idx="14">
                  <c:v>58.57915806376877</c:v>
                </c:pt>
                <c:pt idx="15">
                  <c:v>-84.27759616921584</c:v>
                </c:pt>
                <c:pt idx="16">
                  <c:v>-189.0618658979409</c:v>
                </c:pt>
                <c:pt idx="17">
                  <c:v>-20.64611071264135</c:v>
                </c:pt>
                <c:pt idx="18">
                  <c:v>-130.142033208456</c:v>
                </c:pt>
                <c:pt idx="19">
                  <c:v>46.48725423998699</c:v>
                </c:pt>
                <c:pt idx="20">
                  <c:v>-26.02376980970264</c:v>
                </c:pt>
                <c:pt idx="21">
                  <c:v>-4.137131139087799</c:v>
                </c:pt>
                <c:pt idx="22">
                  <c:v>24.77474612440934</c:v>
                </c:pt>
                <c:pt idx="23">
                  <c:v>175.3689481010026</c:v>
                </c:pt>
                <c:pt idx="24">
                  <c:v>129.9825683050924</c:v>
                </c:pt>
                <c:pt idx="25">
                  <c:v>60.97485799547529</c:v>
                </c:pt>
                <c:pt idx="26">
                  <c:v>43.23002627113313</c:v>
                </c:pt>
                <c:pt idx="27">
                  <c:v>102.9484567638032</c:v>
                </c:pt>
                <c:pt idx="28">
                  <c:v>2.211660102292837</c:v>
                </c:pt>
                <c:pt idx="29">
                  <c:v>93.89596268653764</c:v>
                </c:pt>
                <c:pt idx="30">
                  <c:v>136.5596908095399</c:v>
                </c:pt>
                <c:pt idx="31">
                  <c:v>105.9610584013453</c:v>
                </c:pt>
                <c:pt idx="32">
                  <c:v>192.730945021929</c:v>
                </c:pt>
                <c:pt idx="33">
                  <c:v>167.6144064668827</c:v>
                </c:pt>
                <c:pt idx="34">
                  <c:v>108.4193636210466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'G_0.15(same d0)'!$U$7:$U$47</c:f>
                <c:numCache>
                  <c:formatCode>General</c:formatCode>
                  <c:ptCount val="41"/>
                  <c:pt idx="0">
                    <c:v>86.61659899898171</c:v>
                  </c:pt>
                  <c:pt idx="1">
                    <c:v>84.28917067899668</c:v>
                  </c:pt>
                  <c:pt idx="2">
                    <c:v>69.07346996438937</c:v>
                  </c:pt>
                  <c:pt idx="3">
                    <c:v>81.72678117001703</c:v>
                  </c:pt>
                  <c:pt idx="4">
                    <c:v>75.93805831577386</c:v>
                  </c:pt>
                  <c:pt idx="5">
                    <c:v>72.57217461208043</c:v>
                  </c:pt>
                  <c:pt idx="6">
                    <c:v>71.3577114005614</c:v>
                  </c:pt>
                  <c:pt idx="7">
                    <c:v>91.01920308288026</c:v>
                  </c:pt>
                  <c:pt idx="8">
                    <c:v>99.4245495306153</c:v>
                  </c:pt>
                  <c:pt idx="9">
                    <c:v>140.0369353296823</c:v>
                  </c:pt>
                  <c:pt idx="10">
                    <c:v>237.5821352443753</c:v>
                  </c:pt>
                  <c:pt idx="11">
                    <c:v>190.4385801675482</c:v>
                  </c:pt>
                  <c:pt idx="12">
                    <c:v>207.9330327558245</c:v>
                  </c:pt>
                  <c:pt idx="13">
                    <c:v>168.6399164286046</c:v>
                  </c:pt>
                  <c:pt idx="14">
                    <c:v>166.5672080181643</c:v>
                  </c:pt>
                  <c:pt idx="15">
                    <c:v>213.0946665148972</c:v>
                  </c:pt>
                  <c:pt idx="16">
                    <c:v>167.78610173879</c:v>
                  </c:pt>
                  <c:pt idx="17">
                    <c:v>156.6179118289169</c:v>
                  </c:pt>
                  <c:pt idx="18">
                    <c:v>177.0481134231798</c:v>
                  </c:pt>
                  <c:pt idx="19">
                    <c:v>132.6179145172706</c:v>
                  </c:pt>
                  <c:pt idx="20">
                    <c:v>135.3142167630972</c:v>
                  </c:pt>
                  <c:pt idx="21">
                    <c:v>118.7857751298617</c:v>
                  </c:pt>
                  <c:pt idx="22">
                    <c:v>159.3774168784478</c:v>
                  </c:pt>
                  <c:pt idx="23">
                    <c:v>125.8410848977246</c:v>
                  </c:pt>
                  <c:pt idx="24">
                    <c:v>140.425033319585</c:v>
                  </c:pt>
                  <c:pt idx="25">
                    <c:v>149.6050914325609</c:v>
                  </c:pt>
                  <c:pt idx="26">
                    <c:v>134.6087753506417</c:v>
                  </c:pt>
                  <c:pt idx="27">
                    <c:v>84.0190304212468</c:v>
                  </c:pt>
                  <c:pt idx="28">
                    <c:v>73.481257767232</c:v>
                  </c:pt>
                  <c:pt idx="29">
                    <c:v>79.88394402076456</c:v>
                  </c:pt>
                  <c:pt idx="30">
                    <c:v>66.53543867627855</c:v>
                  </c:pt>
                  <c:pt idx="31">
                    <c:v>92.49449022198452</c:v>
                  </c:pt>
                  <c:pt idx="32">
                    <c:v>84.96625162274597</c:v>
                  </c:pt>
                  <c:pt idx="33">
                    <c:v>74.21007060247787</c:v>
                  </c:pt>
                  <c:pt idx="34">
                    <c:v>85.0618055590207</c:v>
                  </c:pt>
                </c:numCache>
              </c:numRef>
            </c:plus>
            <c:minus>
              <c:numRef>
                <c:f>'G_0.15(same d0)'!$U$7:$U$47</c:f>
                <c:numCache>
                  <c:formatCode>General</c:formatCode>
                  <c:ptCount val="41"/>
                  <c:pt idx="0">
                    <c:v>86.61659899898171</c:v>
                  </c:pt>
                  <c:pt idx="1">
                    <c:v>84.28917067899668</c:v>
                  </c:pt>
                  <c:pt idx="2">
                    <c:v>69.07346996438937</c:v>
                  </c:pt>
                  <c:pt idx="3">
                    <c:v>81.72678117001703</c:v>
                  </c:pt>
                  <c:pt idx="4">
                    <c:v>75.93805831577386</c:v>
                  </c:pt>
                  <c:pt idx="5">
                    <c:v>72.57217461208043</c:v>
                  </c:pt>
                  <c:pt idx="6">
                    <c:v>71.3577114005614</c:v>
                  </c:pt>
                  <c:pt idx="7">
                    <c:v>91.01920308288026</c:v>
                  </c:pt>
                  <c:pt idx="8">
                    <c:v>99.4245495306153</c:v>
                  </c:pt>
                  <c:pt idx="9">
                    <c:v>140.0369353296823</c:v>
                  </c:pt>
                  <c:pt idx="10">
                    <c:v>237.5821352443753</c:v>
                  </c:pt>
                  <c:pt idx="11">
                    <c:v>190.4385801675482</c:v>
                  </c:pt>
                  <c:pt idx="12">
                    <c:v>207.9330327558245</c:v>
                  </c:pt>
                  <c:pt idx="13">
                    <c:v>168.6399164286046</c:v>
                  </c:pt>
                  <c:pt idx="14">
                    <c:v>166.5672080181643</c:v>
                  </c:pt>
                  <c:pt idx="15">
                    <c:v>213.0946665148972</c:v>
                  </c:pt>
                  <c:pt idx="16">
                    <c:v>167.78610173879</c:v>
                  </c:pt>
                  <c:pt idx="17">
                    <c:v>156.6179118289169</c:v>
                  </c:pt>
                  <c:pt idx="18">
                    <c:v>177.0481134231798</c:v>
                  </c:pt>
                  <c:pt idx="19">
                    <c:v>132.6179145172706</c:v>
                  </c:pt>
                  <c:pt idx="20">
                    <c:v>135.3142167630972</c:v>
                  </c:pt>
                  <c:pt idx="21">
                    <c:v>118.7857751298617</c:v>
                  </c:pt>
                  <c:pt idx="22">
                    <c:v>159.3774168784478</c:v>
                  </c:pt>
                  <c:pt idx="23">
                    <c:v>125.8410848977246</c:v>
                  </c:pt>
                  <c:pt idx="24">
                    <c:v>140.425033319585</c:v>
                  </c:pt>
                  <c:pt idx="25">
                    <c:v>149.6050914325609</c:v>
                  </c:pt>
                  <c:pt idx="26">
                    <c:v>134.6087753506417</c:v>
                  </c:pt>
                  <c:pt idx="27">
                    <c:v>84.0190304212468</c:v>
                  </c:pt>
                  <c:pt idx="28">
                    <c:v>73.481257767232</c:v>
                  </c:pt>
                  <c:pt idx="29">
                    <c:v>79.88394402076456</c:v>
                  </c:pt>
                  <c:pt idx="30">
                    <c:v>66.53543867627855</c:v>
                  </c:pt>
                  <c:pt idx="31">
                    <c:v>92.49449022198452</c:v>
                  </c:pt>
                  <c:pt idx="32">
                    <c:v>84.96625162274597</c:v>
                  </c:pt>
                  <c:pt idx="33">
                    <c:v>74.21007060247787</c:v>
                  </c:pt>
                  <c:pt idx="34">
                    <c:v>85.0618055590207</c:v>
                  </c:pt>
                </c:numCache>
              </c:numRef>
            </c:minus>
          </c:errBars>
          <c:xVal>
            <c:numRef>
              <c:f>'G_0.15(same d0)'!$Q$7:$Q$41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'G_0.15(same d0)'!$T$7:$T$41</c:f>
              <c:numCache>
                <c:formatCode>0</c:formatCode>
                <c:ptCount val="35"/>
                <c:pt idx="0">
                  <c:v>-135.6555230416691</c:v>
                </c:pt>
                <c:pt idx="1">
                  <c:v>-55.71099634873676</c:v>
                </c:pt>
                <c:pt idx="2">
                  <c:v>-10.40237607495521</c:v>
                </c:pt>
                <c:pt idx="3">
                  <c:v>14.75004498870241</c:v>
                </c:pt>
                <c:pt idx="4">
                  <c:v>-35.47646077605442</c:v>
                </c:pt>
                <c:pt idx="5">
                  <c:v>-104.7020139969064</c:v>
                </c:pt>
                <c:pt idx="6">
                  <c:v>-60.95402102676593</c:v>
                </c:pt>
                <c:pt idx="7">
                  <c:v>-142.9181787964057</c:v>
                </c:pt>
                <c:pt idx="8">
                  <c:v>-272.1849252794233</c:v>
                </c:pt>
                <c:pt idx="9">
                  <c:v>-150.2973147800507</c:v>
                </c:pt>
                <c:pt idx="10">
                  <c:v>305.4788972312416</c:v>
                </c:pt>
                <c:pt idx="11">
                  <c:v>249.2924574125943</c:v>
                </c:pt>
                <c:pt idx="12">
                  <c:v>57.643437126673</c:v>
                </c:pt>
                <c:pt idx="13">
                  <c:v>-97.02213548107448</c:v>
                </c:pt>
                <c:pt idx="14">
                  <c:v>191.5717508996377</c:v>
                </c:pt>
                <c:pt idx="15">
                  <c:v>13.37173871299032</c:v>
                </c:pt>
                <c:pt idx="16">
                  <c:v>100.2677467935715</c:v>
                </c:pt>
                <c:pt idx="17">
                  <c:v>217.8434271325614</c:v>
                </c:pt>
                <c:pt idx="18">
                  <c:v>-25.88659301328367</c:v>
                </c:pt>
                <c:pt idx="19">
                  <c:v>202.5634421484614</c:v>
                </c:pt>
                <c:pt idx="20">
                  <c:v>31.01941853346232</c:v>
                </c:pt>
                <c:pt idx="21">
                  <c:v>106.1490514038526</c:v>
                </c:pt>
                <c:pt idx="22">
                  <c:v>78.96516606224348</c:v>
                </c:pt>
                <c:pt idx="23">
                  <c:v>242.5700245767873</c:v>
                </c:pt>
                <c:pt idx="24">
                  <c:v>154.9556582432373</c:v>
                </c:pt>
                <c:pt idx="25">
                  <c:v>-26.37944156874423</c:v>
                </c:pt>
                <c:pt idx="26">
                  <c:v>-466.6664837352828</c:v>
                </c:pt>
                <c:pt idx="27">
                  <c:v>-248.8033762811859</c:v>
                </c:pt>
                <c:pt idx="28">
                  <c:v>-224.962028490631</c:v>
                </c:pt>
                <c:pt idx="29">
                  <c:v>-48.13942327473295</c:v>
                </c:pt>
                <c:pt idx="30">
                  <c:v>55.1895999887593</c:v>
                </c:pt>
                <c:pt idx="31">
                  <c:v>-53.25504571176077</c:v>
                </c:pt>
                <c:pt idx="32">
                  <c:v>14.35091745592338</c:v>
                </c:pt>
                <c:pt idx="33">
                  <c:v>-4.747828370664084</c:v>
                </c:pt>
                <c:pt idx="34">
                  <c:v>-147.6829593729073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xVal>
            <c:numRef>
              <c:f>'G_0.15(same d0)'!$Q$7:$Q$41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'G_0.15(same d0)'!$V$7:$V$41</c:f>
              <c:numCache>
                <c:formatCode>0</c:formatCode>
                <c:ptCount val="35"/>
                <c:pt idx="0">
                  <c:v>-17.68907829697963</c:v>
                </c:pt>
                <c:pt idx="1">
                  <c:v>192.9355766888567</c:v>
                </c:pt>
                <c:pt idx="2">
                  <c:v>280.7669846892884</c:v>
                </c:pt>
                <c:pt idx="3">
                  <c:v>343.3579299447586</c:v>
                </c:pt>
                <c:pt idx="4">
                  <c:v>411.1851219361482</c:v>
                </c:pt>
                <c:pt idx="5">
                  <c:v>545.5180282924548</c:v>
                </c:pt>
                <c:pt idx="6">
                  <c:v>627.3644903979242</c:v>
                </c:pt>
                <c:pt idx="7">
                  <c:v>384.6070585409422</c:v>
                </c:pt>
                <c:pt idx="8">
                  <c:v>-294.0619161148906</c:v>
                </c:pt>
                <c:pt idx="9">
                  <c:v>-169.238299199702</c:v>
                </c:pt>
                <c:pt idx="10">
                  <c:v>-171.47284051592</c:v>
                </c:pt>
                <c:pt idx="11">
                  <c:v>-258.2546112004647</c:v>
                </c:pt>
                <c:pt idx="12">
                  <c:v>-276.4378578112671</c:v>
                </c:pt>
                <c:pt idx="13">
                  <c:v>-469.6510317897281</c:v>
                </c:pt>
                <c:pt idx="14">
                  <c:v>-204.6153709070357</c:v>
                </c:pt>
                <c:pt idx="15">
                  <c:v>-356.0536312719776</c:v>
                </c:pt>
                <c:pt idx="16">
                  <c:v>-547.6498630853441</c:v>
                </c:pt>
                <c:pt idx="17">
                  <c:v>-184.8800775285503</c:v>
                </c:pt>
                <c:pt idx="18">
                  <c:v>-398.4926545487748</c:v>
                </c:pt>
                <c:pt idx="19">
                  <c:v>-101.5866174409424</c:v>
                </c:pt>
                <c:pt idx="20">
                  <c:v>-272.3147118005744</c:v>
                </c:pt>
                <c:pt idx="21">
                  <c:v>-173.1330206740797</c:v>
                </c:pt>
                <c:pt idx="22">
                  <c:v>-95.58277576744923</c:v>
                </c:pt>
                <c:pt idx="23">
                  <c:v>64.10086356147598</c:v>
                </c:pt>
                <c:pt idx="24">
                  <c:v>84.77460226220117</c:v>
                </c:pt>
                <c:pt idx="25">
                  <c:v>-158.3190269017332</c:v>
                </c:pt>
                <c:pt idx="26">
                  <c:v>-343.4889609076103</c:v>
                </c:pt>
                <c:pt idx="27">
                  <c:v>209.5978078369242</c:v>
                </c:pt>
                <c:pt idx="28">
                  <c:v>425.0761504242418</c:v>
                </c:pt>
                <c:pt idx="29">
                  <c:v>545.034938211451</c:v>
                </c:pt>
                <c:pt idx="30">
                  <c:v>550.7467002588774</c:v>
                </c:pt>
                <c:pt idx="31">
                  <c:v>330.099288142766</c:v>
                </c:pt>
                <c:pt idx="32">
                  <c:v>359.949306794858</c:v>
                </c:pt>
                <c:pt idx="33">
                  <c:v>261.3189080916824</c:v>
                </c:pt>
                <c:pt idx="34">
                  <c:v>-45.97901475291593</c:v>
                </c:pt>
              </c:numCache>
            </c:numRef>
          </c:yVal>
          <c:smooth val="0"/>
        </c:ser>
        <c:ser>
          <c:idx val="3"/>
          <c:order val="3"/>
          <c:tx>
            <c:v>fusionA</c:v>
          </c:tx>
          <c:spPr>
            <a:ln w="1270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'G_0.15(same d0)'!$AX$6:$AX$7</c:f>
              <c:numCache>
                <c:formatCode>General</c:formatCode>
                <c:ptCount val="2"/>
                <c:pt idx="0">
                  <c:v>9.6</c:v>
                </c:pt>
                <c:pt idx="1">
                  <c:v>9.6</c:v>
                </c:pt>
              </c:numCache>
            </c:numRef>
          </c:xVal>
          <c:yVal>
            <c:numRef>
              <c:f>'G_0.15(same d0)'!$AW$4:$AW$5</c:f>
              <c:numCache>
                <c:formatCode>General</c:formatCode>
                <c:ptCount val="2"/>
                <c:pt idx="0">
                  <c:v>800.0</c:v>
                </c:pt>
                <c:pt idx="1">
                  <c:v>-800.0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9375288"/>
        <c:axId val="-2139766440"/>
      </c:scatterChart>
      <c:valAx>
        <c:axId val="-2139375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9766440"/>
        <c:crosses val="autoZero"/>
        <c:crossBetween val="midCat"/>
      </c:valAx>
      <c:valAx>
        <c:axId val="-2139766440"/>
        <c:scaling>
          <c:orientation val="minMax"/>
          <c:max val="800.0"/>
          <c:min val="-8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93752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_2.5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'G_stress_2.5(ave d0)'!$T$5</c:f>
              <c:strCache>
                <c:ptCount val="1"/>
                <c:pt idx="0">
                  <c:v>Transverse</c:v>
                </c:pt>
              </c:strCache>
            </c:strRef>
          </c:tx>
          <c:xVal>
            <c:numRef>
              <c:f>'G_stress_2.5(ave d0)'!$Q$6:$Q$18</c:f>
              <c:numCache>
                <c:formatCode>0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3.000000000000004</c:v>
                </c:pt>
                <c:pt idx="8">
                  <c:v>6.000000000000004</c:v>
                </c:pt>
                <c:pt idx="9">
                  <c:v>9.000000000000003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'G_stress_2.5(ave d0)'!$T$6:$T$18</c:f>
              <c:numCache>
                <c:formatCode>0</c:formatCode>
                <c:ptCount val="13"/>
                <c:pt idx="0">
                  <c:v>71.54439224165593</c:v>
                </c:pt>
                <c:pt idx="1">
                  <c:v>-46.55235609200517</c:v>
                </c:pt>
                <c:pt idx="2">
                  <c:v>0.397389586272697</c:v>
                </c:pt>
                <c:pt idx="3">
                  <c:v>24.91698509607642</c:v>
                </c:pt>
                <c:pt idx="4">
                  <c:v>-336.2895078479658</c:v>
                </c:pt>
                <c:pt idx="5">
                  <c:v>-526.4904036857853</c:v>
                </c:pt>
                <c:pt idx="6">
                  <c:v>-318.2866347598269</c:v>
                </c:pt>
                <c:pt idx="7">
                  <c:v>-548.1482851496404</c:v>
                </c:pt>
                <c:pt idx="8">
                  <c:v>-462.6065196050804</c:v>
                </c:pt>
                <c:pt idx="9">
                  <c:v>113.2346326836925</c:v>
                </c:pt>
                <c:pt idx="10">
                  <c:v>83.99490838495443</c:v>
                </c:pt>
                <c:pt idx="11">
                  <c:v>64.21906608667387</c:v>
                </c:pt>
                <c:pt idx="12">
                  <c:v>48.31360802411883</c:v>
                </c:pt>
              </c:numCache>
            </c:numRef>
          </c:yVal>
          <c:smooth val="0"/>
        </c:ser>
        <c:ser>
          <c:idx val="5"/>
          <c:order val="1"/>
          <c:spPr>
            <a:ln>
              <a:solidFill>
                <a:schemeClr val="accent2"/>
              </a:solidFill>
              <a:prstDash val="sysDash"/>
            </a:ln>
          </c:spPr>
          <c:marker>
            <c:spPr>
              <a:solidFill>
                <a:schemeClr val="accent2"/>
              </a:solidFill>
            </c:spPr>
          </c:marker>
          <c:xVal>
            <c:numRef>
              <c:f>'G_stress_2.5(ave d0)'!$Q$35:$Q$45</c:f>
              <c:numCache>
                <c:formatCode>0</c:formatCode>
                <c:ptCount val="11"/>
                <c:pt idx="0">
                  <c:v>-16.0</c:v>
                </c:pt>
                <c:pt idx="1">
                  <c:v>-12.0</c:v>
                </c:pt>
                <c:pt idx="2">
                  <c:v>-9.0</c:v>
                </c:pt>
                <c:pt idx="3">
                  <c:v>-6.0</c:v>
                </c:pt>
                <c:pt idx="4">
                  <c:v>-3.0</c:v>
                </c:pt>
                <c:pt idx="5">
                  <c:v>0.0</c:v>
                </c:pt>
                <c:pt idx="6">
                  <c:v>3.0</c:v>
                </c:pt>
                <c:pt idx="7">
                  <c:v>6.0</c:v>
                </c:pt>
                <c:pt idx="8">
                  <c:v>9.0</c:v>
                </c:pt>
                <c:pt idx="9">
                  <c:v>12.0</c:v>
                </c:pt>
                <c:pt idx="10">
                  <c:v>16.0</c:v>
                </c:pt>
              </c:numCache>
            </c:numRef>
          </c:xVal>
          <c:yVal>
            <c:numRef>
              <c:f>'G_stress_2.5(ave d0)'!$S$35:$S$45</c:f>
              <c:numCache>
                <c:formatCode>0</c:formatCode>
                <c:ptCount val="11"/>
                <c:pt idx="0">
                  <c:v>53.38391357817552</c:v>
                </c:pt>
                <c:pt idx="1">
                  <c:v>73.80926717230724</c:v>
                </c:pt>
                <c:pt idx="2">
                  <c:v>345.4667294540163</c:v>
                </c:pt>
                <c:pt idx="3">
                  <c:v>108.8005000263423</c:v>
                </c:pt>
                <c:pt idx="4">
                  <c:v>-76.67437330835375</c:v>
                </c:pt>
                <c:pt idx="5">
                  <c:v>-66.82734269281606</c:v>
                </c:pt>
                <c:pt idx="6">
                  <c:v>-35.73892858519817</c:v>
                </c:pt>
                <c:pt idx="7">
                  <c:v>-132.7250002776179</c:v>
                </c:pt>
                <c:pt idx="8">
                  <c:v>211.5917602533067</c:v>
                </c:pt>
                <c:pt idx="9">
                  <c:v>44.08988824662426</c:v>
                </c:pt>
                <c:pt idx="10">
                  <c:v>59.8617569233355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3093560"/>
        <c:axId val="-2063088808"/>
      </c:scatterChart>
      <c:valAx>
        <c:axId val="-206309356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063088808"/>
        <c:crosses val="autoZero"/>
        <c:crossBetween val="midCat"/>
      </c:valAx>
      <c:valAx>
        <c:axId val="-2063088808"/>
        <c:scaling>
          <c:orientation val="minMax"/>
          <c:max val="8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630935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_2.5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'G_stress_2.5(ave d0)'!$R$5</c:f>
              <c:strCache>
                <c:ptCount val="1"/>
                <c:pt idx="0">
                  <c:v>Normal</c:v>
                </c:pt>
              </c:strCache>
            </c:strRef>
          </c:tx>
          <c:xVal>
            <c:numRef>
              <c:f>'G_stress_2.5(ave d0)'!$Q$6:$Q$18</c:f>
              <c:numCache>
                <c:formatCode>0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3.000000000000004</c:v>
                </c:pt>
                <c:pt idx="8">
                  <c:v>6.000000000000004</c:v>
                </c:pt>
                <c:pt idx="9">
                  <c:v>9.000000000000003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'G_stress_2.5(ave d0)'!$R$6:$R$18</c:f>
              <c:numCache>
                <c:formatCode>0</c:formatCode>
                <c:ptCount val="13"/>
                <c:pt idx="0">
                  <c:v>57.77961633682183</c:v>
                </c:pt>
                <c:pt idx="1">
                  <c:v>-14.59636483429393</c:v>
                </c:pt>
                <c:pt idx="2">
                  <c:v>-124.0619738712838</c:v>
                </c:pt>
                <c:pt idx="3">
                  <c:v>240.8997700947338</c:v>
                </c:pt>
                <c:pt idx="4">
                  <c:v>-98.22413529813448</c:v>
                </c:pt>
                <c:pt idx="5">
                  <c:v>-111.1654063621284</c:v>
                </c:pt>
                <c:pt idx="6">
                  <c:v>-51.08859547227369</c:v>
                </c:pt>
                <c:pt idx="7">
                  <c:v>-176.7048046327797</c:v>
                </c:pt>
                <c:pt idx="8">
                  <c:v>-137.5329567043898</c:v>
                </c:pt>
                <c:pt idx="9">
                  <c:v>176.5520084444688</c:v>
                </c:pt>
                <c:pt idx="10">
                  <c:v>-42.76363846811742</c:v>
                </c:pt>
                <c:pt idx="11">
                  <c:v>73.26614711261504</c:v>
                </c:pt>
                <c:pt idx="12">
                  <c:v>34.54883211928472</c:v>
                </c:pt>
              </c:numCache>
            </c:numRef>
          </c:yVal>
          <c:smooth val="0"/>
        </c:ser>
        <c:ser>
          <c:idx val="4"/>
          <c:order val="1"/>
          <c:spPr>
            <a:ln>
              <a:solidFill>
                <a:schemeClr val="accent1"/>
              </a:solidFill>
              <a:prstDash val="sysDash"/>
            </a:ln>
          </c:spPr>
          <c:marker>
            <c:spPr>
              <a:solidFill>
                <a:schemeClr val="accent1"/>
              </a:solidFill>
            </c:spPr>
          </c:marker>
          <c:xVal>
            <c:numRef>
              <c:f>'G_stress_2.5(ave d0)'!$Q$35:$Q$45</c:f>
              <c:numCache>
                <c:formatCode>0</c:formatCode>
                <c:ptCount val="11"/>
                <c:pt idx="0">
                  <c:v>-16.0</c:v>
                </c:pt>
                <c:pt idx="1">
                  <c:v>-12.0</c:v>
                </c:pt>
                <c:pt idx="2">
                  <c:v>-9.0</c:v>
                </c:pt>
                <c:pt idx="3">
                  <c:v>-6.0</c:v>
                </c:pt>
                <c:pt idx="4">
                  <c:v>-3.0</c:v>
                </c:pt>
                <c:pt idx="5">
                  <c:v>0.0</c:v>
                </c:pt>
                <c:pt idx="6">
                  <c:v>3.0</c:v>
                </c:pt>
                <c:pt idx="7">
                  <c:v>6.0</c:v>
                </c:pt>
                <c:pt idx="8">
                  <c:v>9.0</c:v>
                </c:pt>
                <c:pt idx="9">
                  <c:v>12.0</c:v>
                </c:pt>
                <c:pt idx="10">
                  <c:v>16.0</c:v>
                </c:pt>
              </c:numCache>
            </c:numRef>
          </c:xVal>
          <c:yVal>
            <c:numRef>
              <c:f>'G_stress_2.5(ave d0)'!$R$35:$R$45</c:f>
              <c:numCache>
                <c:formatCode>0</c:formatCode>
                <c:ptCount val="11"/>
                <c:pt idx="0">
                  <c:v>7.187164534959972</c:v>
                </c:pt>
                <c:pt idx="1">
                  <c:v>52.40491668385694</c:v>
                </c:pt>
                <c:pt idx="2">
                  <c:v>528.6239653801774</c:v>
                </c:pt>
                <c:pt idx="3">
                  <c:v>228.9655749842474</c:v>
                </c:pt>
                <c:pt idx="4">
                  <c:v>71.2198910218609</c:v>
                </c:pt>
                <c:pt idx="5">
                  <c:v>74.8773859902591</c:v>
                </c:pt>
                <c:pt idx="6">
                  <c:v>113.2805516364299</c:v>
                </c:pt>
                <c:pt idx="7">
                  <c:v>61.79357412726382</c:v>
                </c:pt>
                <c:pt idx="8">
                  <c:v>495.5797503836853</c:v>
                </c:pt>
                <c:pt idx="9">
                  <c:v>13.67117755656403</c:v>
                </c:pt>
                <c:pt idx="10">
                  <c:v>33.38236070575989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3057368"/>
        <c:axId val="-2063052616"/>
      </c:scatterChart>
      <c:valAx>
        <c:axId val="-206305736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063052616"/>
        <c:crosses val="autoZero"/>
        <c:crossBetween val="midCat"/>
      </c:valAx>
      <c:valAx>
        <c:axId val="-2063052616"/>
        <c:scaling>
          <c:orientation val="minMax"/>
          <c:max val="800.0"/>
          <c:min val="-8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630573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Strains </a:t>
            </a:r>
          </a:p>
        </c:rich>
      </c:tx>
      <c:layout>
        <c:manualLayout>
          <c:xMode val="edge"/>
          <c:yMode val="edge"/>
          <c:x val="0.116672690788846"/>
          <c:y val="0.0459503398636686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'G_0.15(same d0)'!$F$7:$F$41</c:f>
              <c:numCache>
                <c:formatCode>General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'G_0.15(same d0)'!$G$7:$G$41</c:f>
              <c:numCache>
                <c:formatCode>0</c:formatCode>
                <c:ptCount val="35"/>
                <c:pt idx="0">
                  <c:v>754.6411149743381</c:v>
                </c:pt>
                <c:pt idx="1">
                  <c:v>230.7097133446965</c:v>
                </c:pt>
                <c:pt idx="2">
                  <c:v>303.6769982118224</c:v>
                </c:pt>
                <c:pt idx="3">
                  <c:v>-60.81435196049637</c:v>
                </c:pt>
                <c:pt idx="4">
                  <c:v>-139.9897695401038</c:v>
                </c:pt>
                <c:pt idx="5">
                  <c:v>-266.0687705655962</c:v>
                </c:pt>
                <c:pt idx="6">
                  <c:v>223.9975933138475</c:v>
                </c:pt>
                <c:pt idx="7">
                  <c:v>739.4441183310115</c:v>
                </c:pt>
                <c:pt idx="8">
                  <c:v>611.1050009484825</c:v>
                </c:pt>
                <c:pt idx="9">
                  <c:v>-111.7194742412453</c:v>
                </c:pt>
                <c:pt idx="10">
                  <c:v>-171.7217248066576</c:v>
                </c:pt>
                <c:pt idx="11">
                  <c:v>-350.8247785435602</c:v>
                </c:pt>
                <c:pt idx="12">
                  <c:v>-357.9007434542357</c:v>
                </c:pt>
                <c:pt idx="13">
                  <c:v>-136.0821993512729</c:v>
                </c:pt>
                <c:pt idx="14">
                  <c:v>282.8698712083645</c:v>
                </c:pt>
                <c:pt idx="15">
                  <c:v>53.06060794227543</c:v>
                </c:pt>
                <c:pt idx="16">
                  <c:v>-289.9766969829299</c:v>
                </c:pt>
                <c:pt idx="17">
                  <c:v>-135.799311826202</c:v>
                </c:pt>
                <c:pt idx="18">
                  <c:v>-51.43565405036172</c:v>
                </c:pt>
                <c:pt idx="19">
                  <c:v>82.78974237218927</c:v>
                </c:pt>
                <c:pt idx="20">
                  <c:v>188.8132377504034</c:v>
                </c:pt>
                <c:pt idx="21">
                  <c:v>66.44718298443537</c:v>
                </c:pt>
                <c:pt idx="22">
                  <c:v>133.7621674630316</c:v>
                </c:pt>
                <c:pt idx="23">
                  <c:v>406.8231791922224</c:v>
                </c:pt>
                <c:pt idx="24">
                  <c:v>285.7186152889527</c:v>
                </c:pt>
                <c:pt idx="25">
                  <c:v>512.2292234873136</c:v>
                </c:pt>
                <c:pt idx="26">
                  <c:v>1227.607048959742</c:v>
                </c:pt>
                <c:pt idx="27">
                  <c:v>517.8455269463476</c:v>
                </c:pt>
                <c:pt idx="28">
                  <c:v>-244.63770017781</c:v>
                </c:pt>
                <c:pt idx="29">
                  <c:v>-205.6126431624701</c:v>
                </c:pt>
                <c:pt idx="30">
                  <c:v>-150.4657875445382</c:v>
                </c:pt>
                <c:pt idx="31">
                  <c:v>129.2939569121085</c:v>
                </c:pt>
                <c:pt idx="32">
                  <c:v>399.6676465077732</c:v>
                </c:pt>
                <c:pt idx="33">
                  <c:v>435.3386552045344</c:v>
                </c:pt>
                <c:pt idx="34">
                  <c:v>739.2941653467141</c:v>
                </c:pt>
              </c:numCache>
            </c:numRef>
          </c:yVal>
          <c:smooth val="0"/>
        </c:ser>
        <c:ser>
          <c:idx val="1"/>
          <c:order val="1"/>
          <c:xVal>
            <c:numRef>
              <c:f>'G_0.15(same d0)'!$F$7:$F$41</c:f>
              <c:numCache>
                <c:formatCode>General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'G_0.15(same d0)'!$I$7:$I$41</c:f>
              <c:numCache>
                <c:formatCode>0</c:formatCode>
                <c:ptCount val="35"/>
                <c:pt idx="0">
                  <c:v>-750.755713890836</c:v>
                </c:pt>
                <c:pt idx="1">
                  <c:v>-612.2867421014334</c:v>
                </c:pt>
                <c:pt idx="2">
                  <c:v>-586.0010008780361</c:v>
                </c:pt>
                <c:pt idx="3">
                  <c:v>-480.5439843174854</c:v>
                </c:pt>
                <c:pt idx="4">
                  <c:v>-779.2749279520767</c:v>
                </c:pt>
                <c:pt idx="5">
                  <c:v>-1252.805459876018</c:v>
                </c:pt>
                <c:pt idx="6">
                  <c:v>-1340.095049477348</c:v>
                </c:pt>
                <c:pt idx="7">
                  <c:v>-1432.30145931378</c:v>
                </c:pt>
                <c:pt idx="8">
                  <c:v>-832.2632020925741</c:v>
                </c:pt>
                <c:pt idx="9">
                  <c:v>-322.6230875220947</c:v>
                </c:pt>
                <c:pt idx="10">
                  <c:v>1607.105799896855</c:v>
                </c:pt>
                <c:pt idx="11">
                  <c:v>1563.259944381713</c:v>
                </c:pt>
                <c:pt idx="12">
                  <c:v>792.0282076921858</c:v>
                </c:pt>
                <c:pt idx="13">
                  <c:v>396.7726964278125</c:v>
                </c:pt>
                <c:pt idx="14">
                  <c:v>1056.644956798875</c:v>
                </c:pt>
                <c:pt idx="15">
                  <c:v>621.2021927114749</c:v>
                </c:pt>
                <c:pt idx="16">
                  <c:v>1393.395595040415</c:v>
                </c:pt>
                <c:pt idx="17">
                  <c:v>1251.776181091341</c:v>
                </c:pt>
                <c:pt idx="18">
                  <c:v>555.1414525397316</c:v>
                </c:pt>
                <c:pt idx="19">
                  <c:v>990.8693811124043</c:v>
                </c:pt>
                <c:pt idx="20">
                  <c:v>520.7008790197268</c:v>
                </c:pt>
                <c:pt idx="21">
                  <c:v>708.1122450524523</c:v>
                </c:pt>
                <c:pt idx="22">
                  <c:v>449.0518834649757</c:v>
                </c:pt>
                <c:pt idx="23">
                  <c:v>797.8112605058785</c:v>
                </c:pt>
                <c:pt idx="24">
                  <c:v>431.016593110887</c:v>
                </c:pt>
                <c:pt idx="25">
                  <c:v>3.986026022763592</c:v>
                </c:pt>
                <c:pt idx="26">
                  <c:v>-1739.063554713951</c:v>
                </c:pt>
                <c:pt idx="27">
                  <c:v>-1528.710592588134</c:v>
                </c:pt>
                <c:pt idx="28">
                  <c:v>-1566.375524718458</c:v>
                </c:pt>
                <c:pt idx="29">
                  <c:v>-1032.000343300772</c:v>
                </c:pt>
                <c:pt idx="30">
                  <c:v>-623.891770501807</c:v>
                </c:pt>
                <c:pt idx="31">
                  <c:v>-797.0542852005087</c:v>
                </c:pt>
                <c:pt idx="32">
                  <c:v>-638.1797866035317</c:v>
                </c:pt>
                <c:pt idx="33">
                  <c:v>-567.4961656684651</c:v>
                </c:pt>
                <c:pt idx="34">
                  <c:v>-750.755713890836</c:v>
                </c:pt>
              </c:numCache>
            </c:numRef>
          </c:yVal>
          <c:smooth val="0"/>
        </c:ser>
        <c:ser>
          <c:idx val="2"/>
          <c:order val="2"/>
          <c:xVal>
            <c:numRef>
              <c:f>'G_0.15(same d0)'!$F$7:$F$41</c:f>
              <c:numCache>
                <c:formatCode>General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'G_0.15(same d0)'!$K$7:$K$41</c:f>
              <c:numCache>
                <c:formatCode>0</c:formatCode>
                <c:ptCount val="35"/>
                <c:pt idx="0">
                  <c:v>-64.40548992173393</c:v>
                </c:pt>
                <c:pt idx="1">
                  <c:v>834.3842282991104</c:v>
                </c:pt>
                <c:pt idx="2">
                  <c:v>1108.075279932109</c:v>
                </c:pt>
                <c:pt idx="3">
                  <c:v>1431.356437245024</c:v>
                </c:pt>
                <c:pt idx="4">
                  <c:v>1819.483371464375</c:v>
                </c:pt>
                <c:pt idx="5">
                  <c:v>2530.292967989356</c:v>
                </c:pt>
                <c:pt idx="6">
                  <c:v>2664.667198811758</c:v>
                </c:pt>
                <c:pt idx="7">
                  <c:v>1636.936285194427</c:v>
                </c:pt>
                <c:pt idx="8">
                  <c:v>-959.5475124080197</c:v>
                </c:pt>
                <c:pt idx="9">
                  <c:v>-432.8251786909748</c:v>
                </c:pt>
                <c:pt idx="10">
                  <c:v>-1167.886128813904</c:v>
                </c:pt>
                <c:pt idx="11">
                  <c:v>-1389.741182094267</c:v>
                </c:pt>
                <c:pt idx="12">
                  <c:v>-1151.717508310375</c:v>
                </c:pt>
                <c:pt idx="13">
                  <c:v>-1771.249973004354</c:v>
                </c:pt>
                <c:pt idx="14">
                  <c:v>-1248.443751894498</c:v>
                </c:pt>
                <c:pt idx="15">
                  <c:v>-1528.181778110157</c:v>
                </c:pt>
                <c:pt idx="16">
                  <c:v>-2376.306862436912</c:v>
                </c:pt>
                <c:pt idx="17">
                  <c:v>-1091.3423914824</c:v>
                </c:pt>
                <c:pt idx="18">
                  <c:v>-1612.748360030399</c:v>
                </c:pt>
                <c:pt idx="19">
                  <c:v>-778.7309655895816</c:v>
                </c:pt>
                <c:pt idx="20">
                  <c:v>-1244.15224292376</c:v>
                </c:pt>
                <c:pt idx="21">
                  <c:v>-916.8016288555174</c:v>
                </c:pt>
                <c:pt idx="22">
                  <c:v>-566.4997780896</c:v>
                </c:pt>
                <c:pt idx="23">
                  <c:v>-240.5547672195691</c:v>
                </c:pt>
                <c:pt idx="24">
                  <c:v>22.69044922122207</c:v>
                </c:pt>
                <c:pt idx="25">
                  <c:v>-763.6624704600814</c:v>
                </c:pt>
                <c:pt idx="26">
                  <c:v>-1022.394330989311</c:v>
                </c:pt>
                <c:pt idx="27">
                  <c:v>1138.35084228087</c:v>
                </c:pt>
                <c:pt idx="28">
                  <c:v>2215.664788968075</c:v>
                </c:pt>
                <c:pt idx="29">
                  <c:v>2419.195941709753</c:v>
                </c:pt>
                <c:pt idx="30">
                  <c:v>2259.349540160698</c:v>
                </c:pt>
                <c:pt idx="31">
                  <c:v>1433.370929953101</c:v>
                </c:pt>
                <c:pt idx="32">
                  <c:v>1372.574478641179</c:v>
                </c:pt>
                <c:pt idx="33">
                  <c:v>980.5284828397326</c:v>
                </c:pt>
                <c:pt idx="34">
                  <c:v>-159.0236724654315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9595288"/>
        <c:axId val="-2139592360"/>
      </c:scatterChart>
      <c:valAx>
        <c:axId val="-2139595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9592360"/>
        <c:crosses val="autoZero"/>
        <c:crossBetween val="midCat"/>
      </c:valAx>
      <c:valAx>
        <c:axId val="-2139592360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1395952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Weld C</a:t>
            </a:r>
          </a:p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</c:v>
          </c:tx>
          <c:xVal>
            <c:numRef>
              <c:f>[1]C_stress_0.15!$Q$7:$Q$39</c:f>
              <c:numCache>
                <c:formatCode>General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[1]C_stress_0.15!$R$7:$R$39</c:f>
              <c:numCache>
                <c:formatCode>General</c:formatCode>
                <c:ptCount val="33"/>
                <c:pt idx="0">
                  <c:v>7.054939724117252</c:v>
                </c:pt>
                <c:pt idx="1">
                  <c:v>-81.63467440087386</c:v>
                </c:pt>
                <c:pt idx="2">
                  <c:v>13.90560026102374</c:v>
                </c:pt>
                <c:pt idx="3">
                  <c:v>140.8262027553767</c:v>
                </c:pt>
                <c:pt idx="4">
                  <c:v>-43.060552525493</c:v>
                </c:pt>
                <c:pt idx="5">
                  <c:v>-125.4800388156039</c:v>
                </c:pt>
                <c:pt idx="6">
                  <c:v>-32.69997948688125</c:v>
                </c:pt>
                <c:pt idx="7">
                  <c:v>-300.7290878939698</c:v>
                </c:pt>
                <c:pt idx="8">
                  <c:v>-340.958544778252</c:v>
                </c:pt>
                <c:pt idx="9">
                  <c:v>-308.4619534033936</c:v>
                </c:pt>
                <c:pt idx="10">
                  <c:v>-261.3210753253797</c:v>
                </c:pt>
                <c:pt idx="11">
                  <c:v>-288.8849484352151</c:v>
                </c:pt>
                <c:pt idx="12">
                  <c:v>-249.6422567021667</c:v>
                </c:pt>
                <c:pt idx="13">
                  <c:v>-286.4704826156192</c:v>
                </c:pt>
                <c:pt idx="14">
                  <c:v>-282.1156376999856</c:v>
                </c:pt>
                <c:pt idx="15">
                  <c:v>-231.6338562210238</c:v>
                </c:pt>
                <c:pt idx="16">
                  <c:v>-332.370449987946</c:v>
                </c:pt>
                <c:pt idx="17">
                  <c:v>-230.5125471764898</c:v>
                </c:pt>
                <c:pt idx="18">
                  <c:v>-230.7047718784259</c:v>
                </c:pt>
                <c:pt idx="19">
                  <c:v>-312.9336791483147</c:v>
                </c:pt>
                <c:pt idx="20">
                  <c:v>-138.9116500860573</c:v>
                </c:pt>
                <c:pt idx="21">
                  <c:v>-92.30957616774943</c:v>
                </c:pt>
                <c:pt idx="22">
                  <c:v>-178.5188427595806</c:v>
                </c:pt>
                <c:pt idx="23">
                  <c:v>-137.901253885681</c:v>
                </c:pt>
                <c:pt idx="24">
                  <c:v>-151.5816300460492</c:v>
                </c:pt>
                <c:pt idx="25">
                  <c:v>-96.9065906891894</c:v>
                </c:pt>
                <c:pt idx="26">
                  <c:v>159.7771415742271</c:v>
                </c:pt>
                <c:pt idx="27">
                  <c:v>-96.4898057869532</c:v>
                </c:pt>
                <c:pt idx="28">
                  <c:v>-62.52124399090374</c:v>
                </c:pt>
                <c:pt idx="29">
                  <c:v>-31.2272063754363</c:v>
                </c:pt>
                <c:pt idx="30">
                  <c:v>-91.97927064133894</c:v>
                </c:pt>
                <c:pt idx="31">
                  <c:v>95.16820330544655</c:v>
                </c:pt>
                <c:pt idx="32">
                  <c:v>11.87684030768347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[1]C_stress_0.15!$U$7:$U$47</c:f>
                <c:numCache>
                  <c:formatCode>General</c:formatCode>
                  <c:ptCount val="41"/>
                  <c:pt idx="0">
                    <c:v>88.19200813259026</c:v>
                  </c:pt>
                  <c:pt idx="1">
                    <c:v>98.57073324177173</c:v>
                  </c:pt>
                  <c:pt idx="2">
                    <c:v>74.47287745182783</c:v>
                  </c:pt>
                  <c:pt idx="3">
                    <c:v>94.4282531099635</c:v>
                  </c:pt>
                  <c:pt idx="4">
                    <c:v>107.1599937262108</c:v>
                  </c:pt>
                  <c:pt idx="5">
                    <c:v>84.60166091396471</c:v>
                  </c:pt>
                  <c:pt idx="6">
                    <c:v>101.0631785862908</c:v>
                  </c:pt>
                  <c:pt idx="7">
                    <c:v>94.92178049945778</c:v>
                  </c:pt>
                  <c:pt idx="8">
                    <c:v>146.1907250693143</c:v>
                  </c:pt>
                  <c:pt idx="9">
                    <c:v>147.305776797482</c:v>
                  </c:pt>
                  <c:pt idx="10">
                    <c:v>126.9128798036058</c:v>
                  </c:pt>
                  <c:pt idx="11">
                    <c:v>155.1308052877938</c:v>
                  </c:pt>
                  <c:pt idx="12">
                    <c:v>159.0722323965713</c:v>
                  </c:pt>
                  <c:pt idx="13">
                    <c:v>180.6202638948267</c:v>
                  </c:pt>
                  <c:pt idx="14">
                    <c:v>210.2370883030053</c:v>
                  </c:pt>
                  <c:pt idx="15">
                    <c:v>173.8191293429386</c:v>
                  </c:pt>
                  <c:pt idx="16">
                    <c:v>177.0769367567547</c:v>
                  </c:pt>
                  <c:pt idx="17">
                    <c:v>273.2949626335712</c:v>
                  </c:pt>
                  <c:pt idx="18">
                    <c:v>193.0315344505604</c:v>
                  </c:pt>
                  <c:pt idx="19">
                    <c:v>138.1958389616848</c:v>
                  </c:pt>
                  <c:pt idx="20">
                    <c:v>156.5085412946559</c:v>
                  </c:pt>
                  <c:pt idx="21">
                    <c:v>153.0640105010181</c:v>
                  </c:pt>
                  <c:pt idx="22">
                    <c:v>223.647536685532</c:v>
                  </c:pt>
                  <c:pt idx="23">
                    <c:v>188.5889797223383</c:v>
                  </c:pt>
                  <c:pt idx="24">
                    <c:v>164.1790735250696</c:v>
                  </c:pt>
                  <c:pt idx="25">
                    <c:v>168.0513337996574</c:v>
                  </c:pt>
                  <c:pt idx="26">
                    <c:v>90.60855670478919</c:v>
                  </c:pt>
                  <c:pt idx="27">
                    <c:v>100.3948124489517</c:v>
                  </c:pt>
                  <c:pt idx="28">
                    <c:v>98.17882155110345</c:v>
                  </c:pt>
                  <c:pt idx="29">
                    <c:v>106.4427476802497</c:v>
                  </c:pt>
                  <c:pt idx="30">
                    <c:v>81.63187703176702</c:v>
                  </c:pt>
                  <c:pt idx="31">
                    <c:v>86.37761672910866</c:v>
                  </c:pt>
                  <c:pt idx="32">
                    <c:v>115.3604671058337</c:v>
                  </c:pt>
                </c:numCache>
              </c:numRef>
            </c:plus>
            <c:minus>
              <c:numRef>
                <c:f>[1]C_stress_0.15!$U$7:$U$47</c:f>
                <c:numCache>
                  <c:formatCode>General</c:formatCode>
                  <c:ptCount val="41"/>
                  <c:pt idx="0">
                    <c:v>88.19200813259026</c:v>
                  </c:pt>
                  <c:pt idx="1">
                    <c:v>98.57073324177173</c:v>
                  </c:pt>
                  <c:pt idx="2">
                    <c:v>74.47287745182783</c:v>
                  </c:pt>
                  <c:pt idx="3">
                    <c:v>94.4282531099635</c:v>
                  </c:pt>
                  <c:pt idx="4">
                    <c:v>107.1599937262108</c:v>
                  </c:pt>
                  <c:pt idx="5">
                    <c:v>84.60166091396471</c:v>
                  </c:pt>
                  <c:pt idx="6">
                    <c:v>101.0631785862908</c:v>
                  </c:pt>
                  <c:pt idx="7">
                    <c:v>94.92178049945778</c:v>
                  </c:pt>
                  <c:pt idx="8">
                    <c:v>146.1907250693143</c:v>
                  </c:pt>
                  <c:pt idx="9">
                    <c:v>147.305776797482</c:v>
                  </c:pt>
                  <c:pt idx="10">
                    <c:v>126.9128798036058</c:v>
                  </c:pt>
                  <c:pt idx="11">
                    <c:v>155.1308052877938</c:v>
                  </c:pt>
                  <c:pt idx="12">
                    <c:v>159.0722323965713</c:v>
                  </c:pt>
                  <c:pt idx="13">
                    <c:v>180.6202638948267</c:v>
                  </c:pt>
                  <c:pt idx="14">
                    <c:v>210.2370883030053</c:v>
                  </c:pt>
                  <c:pt idx="15">
                    <c:v>173.8191293429386</c:v>
                  </c:pt>
                  <c:pt idx="16">
                    <c:v>177.0769367567547</c:v>
                  </c:pt>
                  <c:pt idx="17">
                    <c:v>273.2949626335712</c:v>
                  </c:pt>
                  <c:pt idx="18">
                    <c:v>193.0315344505604</c:v>
                  </c:pt>
                  <c:pt idx="19">
                    <c:v>138.1958389616848</c:v>
                  </c:pt>
                  <c:pt idx="20">
                    <c:v>156.5085412946559</c:v>
                  </c:pt>
                  <c:pt idx="21">
                    <c:v>153.0640105010181</c:v>
                  </c:pt>
                  <c:pt idx="22">
                    <c:v>223.647536685532</c:v>
                  </c:pt>
                  <c:pt idx="23">
                    <c:v>188.5889797223383</c:v>
                  </c:pt>
                  <c:pt idx="24">
                    <c:v>164.1790735250696</c:v>
                  </c:pt>
                  <c:pt idx="25">
                    <c:v>168.0513337996574</c:v>
                  </c:pt>
                  <c:pt idx="26">
                    <c:v>90.60855670478919</c:v>
                  </c:pt>
                  <c:pt idx="27">
                    <c:v>100.3948124489517</c:v>
                  </c:pt>
                  <c:pt idx="28">
                    <c:v>98.17882155110345</c:v>
                  </c:pt>
                  <c:pt idx="29">
                    <c:v>106.4427476802497</c:v>
                  </c:pt>
                  <c:pt idx="30">
                    <c:v>81.63187703176702</c:v>
                  </c:pt>
                  <c:pt idx="31">
                    <c:v>86.37761672910866</c:v>
                  </c:pt>
                  <c:pt idx="32">
                    <c:v>115.3604671058337</c:v>
                  </c:pt>
                </c:numCache>
              </c:numRef>
            </c:minus>
          </c:errBars>
          <c:xVal>
            <c:numRef>
              <c:f>[1]C_stress_0.15!$Q$7:$Q$39</c:f>
              <c:numCache>
                <c:formatCode>General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[1]C_stress_0.15!$T$7:$T$39</c:f>
              <c:numCache>
                <c:formatCode>General</c:formatCode>
                <c:ptCount val="33"/>
                <c:pt idx="0">
                  <c:v>-168.8519665329171</c:v>
                </c:pt>
                <c:pt idx="1">
                  <c:v>-264.7915544619822</c:v>
                </c:pt>
                <c:pt idx="2">
                  <c:v>-90.71810371490361</c:v>
                </c:pt>
                <c:pt idx="3">
                  <c:v>32.09088912244771</c:v>
                </c:pt>
                <c:pt idx="4">
                  <c:v>-94.85678009461007</c:v>
                </c:pt>
                <c:pt idx="5">
                  <c:v>-233.5906266750306</c:v>
                </c:pt>
                <c:pt idx="6">
                  <c:v>-225.4335251228583</c:v>
                </c:pt>
                <c:pt idx="7">
                  <c:v>-615.6997239323984</c:v>
                </c:pt>
                <c:pt idx="8">
                  <c:v>-335.5729515549708</c:v>
                </c:pt>
                <c:pt idx="9">
                  <c:v>-206.4535634590676</c:v>
                </c:pt>
                <c:pt idx="10">
                  <c:v>74.37145441067896</c:v>
                </c:pt>
                <c:pt idx="11">
                  <c:v>81.01391910191432</c:v>
                </c:pt>
                <c:pt idx="12">
                  <c:v>131.3141182475924</c:v>
                </c:pt>
                <c:pt idx="13">
                  <c:v>253.5288270863435</c:v>
                </c:pt>
                <c:pt idx="14">
                  <c:v>291.230220819518</c:v>
                </c:pt>
                <c:pt idx="15">
                  <c:v>335.0285585654358</c:v>
                </c:pt>
                <c:pt idx="16">
                  <c:v>296.153837606413</c:v>
                </c:pt>
                <c:pt idx="17">
                  <c:v>250.2365472299723</c:v>
                </c:pt>
                <c:pt idx="18">
                  <c:v>283.8463590133987</c:v>
                </c:pt>
                <c:pt idx="19">
                  <c:v>41.93757115799104</c:v>
                </c:pt>
                <c:pt idx="20">
                  <c:v>246.9432907041166</c:v>
                </c:pt>
                <c:pt idx="21">
                  <c:v>234.5030996993225</c:v>
                </c:pt>
                <c:pt idx="22">
                  <c:v>41.17481550862369</c:v>
                </c:pt>
                <c:pt idx="23">
                  <c:v>-229.7401344164921</c:v>
                </c:pt>
                <c:pt idx="24">
                  <c:v>-283.3501522988113</c:v>
                </c:pt>
                <c:pt idx="25">
                  <c:v>-445.2187497945689</c:v>
                </c:pt>
                <c:pt idx="26">
                  <c:v>-149.6126583692117</c:v>
                </c:pt>
                <c:pt idx="27">
                  <c:v>-222.1600755240986</c:v>
                </c:pt>
                <c:pt idx="28">
                  <c:v>-112.8370807767178</c:v>
                </c:pt>
                <c:pt idx="29">
                  <c:v>-109.217329447339</c:v>
                </c:pt>
                <c:pt idx="30">
                  <c:v>-204.8177108995258</c:v>
                </c:pt>
                <c:pt idx="31">
                  <c:v>-39.99544120031297</c:v>
                </c:pt>
                <c:pt idx="32">
                  <c:v>-166.8752884636323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xVal>
            <c:numRef>
              <c:f>[1]C_stress_0.15!$Q$7:$Q$39</c:f>
              <c:numCache>
                <c:formatCode>General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[1]C_stress_0.15!$V$7:$V$39</c:f>
              <c:numCache>
                <c:formatCode>General</c:formatCode>
                <c:ptCount val="33"/>
                <c:pt idx="0">
                  <c:v>7.211379354208431</c:v>
                </c:pt>
                <c:pt idx="1">
                  <c:v>-75.0789430906645</c:v>
                </c:pt>
                <c:pt idx="2">
                  <c:v>168.6652935060014</c:v>
                </c:pt>
                <c:pt idx="3">
                  <c:v>518.9282446636473</c:v>
                </c:pt>
                <c:pt idx="4">
                  <c:v>348.7988532679157</c:v>
                </c:pt>
                <c:pt idx="5">
                  <c:v>271.0856516868</c:v>
                </c:pt>
                <c:pt idx="6">
                  <c:v>131.0710214722845</c:v>
                </c:pt>
                <c:pt idx="7">
                  <c:v>-222.1640543966576</c:v>
                </c:pt>
                <c:pt idx="8">
                  <c:v>-609.0061870183442</c:v>
                </c:pt>
                <c:pt idx="9">
                  <c:v>-471.5163071935746</c:v>
                </c:pt>
                <c:pt idx="10">
                  <c:v>-377.9121847436584</c:v>
                </c:pt>
                <c:pt idx="11">
                  <c:v>-260.547482044146</c:v>
                </c:pt>
                <c:pt idx="12">
                  <c:v>-280.7181356069909</c:v>
                </c:pt>
                <c:pt idx="13">
                  <c:v>-232.3880801365916</c:v>
                </c:pt>
                <c:pt idx="14">
                  <c:v>-246.3162031824563</c:v>
                </c:pt>
                <c:pt idx="15">
                  <c:v>-198.1199432331552</c:v>
                </c:pt>
                <c:pt idx="16">
                  <c:v>-196.1436124790701</c:v>
                </c:pt>
                <c:pt idx="17">
                  <c:v>-197.8183906677908</c:v>
                </c:pt>
                <c:pt idx="18">
                  <c:v>-185.1073570971091</c:v>
                </c:pt>
                <c:pt idx="19">
                  <c:v>-441.7780109465802</c:v>
                </c:pt>
                <c:pt idx="20">
                  <c:v>-207.4376043319204</c:v>
                </c:pt>
                <c:pt idx="21">
                  <c:v>-210.1447470176993</c:v>
                </c:pt>
                <c:pt idx="22">
                  <c:v>-277.663793668859</c:v>
                </c:pt>
                <c:pt idx="23">
                  <c:v>-255.391913441341</c:v>
                </c:pt>
                <c:pt idx="24">
                  <c:v>-469.2030581368466</c:v>
                </c:pt>
                <c:pt idx="25">
                  <c:v>-67.55482995335727</c:v>
                </c:pt>
                <c:pt idx="26">
                  <c:v>548.8939069973642</c:v>
                </c:pt>
                <c:pt idx="27">
                  <c:v>409.7682556258571</c:v>
                </c:pt>
                <c:pt idx="28">
                  <c:v>296.0810219773096</c:v>
                </c:pt>
                <c:pt idx="29">
                  <c:v>106.3452580131625</c:v>
                </c:pt>
                <c:pt idx="30">
                  <c:v>-54.32068047521675</c:v>
                </c:pt>
                <c:pt idx="31">
                  <c:v>170.3081607743115</c:v>
                </c:pt>
                <c:pt idx="32">
                  <c:v>-2.437713268932586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9356920"/>
        <c:axId val="-2139353928"/>
      </c:scatterChart>
      <c:valAx>
        <c:axId val="-2139356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9353928"/>
        <c:crosses val="autoZero"/>
        <c:crossBetween val="midCat"/>
      </c:valAx>
      <c:valAx>
        <c:axId val="-2139353928"/>
        <c:scaling>
          <c:orientation val="minMax"/>
          <c:max val="8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93569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_2.5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G_stress_2.5!$R$5</c:f>
              <c:strCache>
                <c:ptCount val="1"/>
                <c:pt idx="0">
                  <c:v>Normal</c:v>
                </c:pt>
              </c:strCache>
            </c:strRef>
          </c:tx>
          <c:xVal>
            <c:numRef>
              <c:f>G_stress_2.5!$Q$6:$Q$18</c:f>
              <c:numCache>
                <c:formatCode>0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3.000000000000004</c:v>
                </c:pt>
                <c:pt idx="8">
                  <c:v>6.000000000000004</c:v>
                </c:pt>
                <c:pt idx="9">
                  <c:v>9.000000000000003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G_stress_2.5!$R$6:$R$18</c:f>
              <c:numCache>
                <c:formatCode>0</c:formatCode>
                <c:ptCount val="13"/>
                <c:pt idx="0">
                  <c:v>57.77961633682183</c:v>
                </c:pt>
                <c:pt idx="1">
                  <c:v>-14.59636483429393</c:v>
                </c:pt>
                <c:pt idx="2">
                  <c:v>-124.0619738712838</c:v>
                </c:pt>
                <c:pt idx="3">
                  <c:v>240.8997700947338</c:v>
                </c:pt>
                <c:pt idx="4">
                  <c:v>-98.22413529813448</c:v>
                </c:pt>
                <c:pt idx="5">
                  <c:v>-111.1654063621284</c:v>
                </c:pt>
                <c:pt idx="6">
                  <c:v>-51.08859547227369</c:v>
                </c:pt>
                <c:pt idx="7">
                  <c:v>-176.7048046327797</c:v>
                </c:pt>
                <c:pt idx="8">
                  <c:v>-137.5329567043898</c:v>
                </c:pt>
                <c:pt idx="9">
                  <c:v>176.5520084444688</c:v>
                </c:pt>
                <c:pt idx="10">
                  <c:v>-42.76363846811742</c:v>
                </c:pt>
                <c:pt idx="11">
                  <c:v>73.26614711261504</c:v>
                </c:pt>
                <c:pt idx="12">
                  <c:v>34.54883211928472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G_stress_2.5!$T$5</c:f>
              <c:strCache>
                <c:ptCount val="1"/>
                <c:pt idx="0">
                  <c:v>Transverse</c:v>
                </c:pt>
              </c:strCache>
            </c:strRef>
          </c:tx>
          <c:xVal>
            <c:numRef>
              <c:f>G_stress_2.5!$Q$6:$Q$18</c:f>
              <c:numCache>
                <c:formatCode>0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3.000000000000004</c:v>
                </c:pt>
                <c:pt idx="8">
                  <c:v>6.000000000000004</c:v>
                </c:pt>
                <c:pt idx="9">
                  <c:v>9.000000000000003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G_stress_2.5!$T$6:$T$18</c:f>
              <c:numCache>
                <c:formatCode>0</c:formatCode>
                <c:ptCount val="13"/>
                <c:pt idx="0">
                  <c:v>71.54439224165593</c:v>
                </c:pt>
                <c:pt idx="1">
                  <c:v>-46.55235609200517</c:v>
                </c:pt>
                <c:pt idx="2">
                  <c:v>0.397389586272697</c:v>
                </c:pt>
                <c:pt idx="3">
                  <c:v>24.91698509607642</c:v>
                </c:pt>
                <c:pt idx="4">
                  <c:v>-336.2895078479658</c:v>
                </c:pt>
                <c:pt idx="5">
                  <c:v>-526.4904036857853</c:v>
                </c:pt>
                <c:pt idx="6">
                  <c:v>-318.2866347598269</c:v>
                </c:pt>
                <c:pt idx="7">
                  <c:v>-548.1482851496404</c:v>
                </c:pt>
                <c:pt idx="8">
                  <c:v>-462.6065196050804</c:v>
                </c:pt>
                <c:pt idx="9">
                  <c:v>113.2346326836925</c:v>
                </c:pt>
                <c:pt idx="10">
                  <c:v>83.99490838495443</c:v>
                </c:pt>
                <c:pt idx="11">
                  <c:v>64.21906608667387</c:v>
                </c:pt>
                <c:pt idx="12">
                  <c:v>48.31360802411883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G_stress_2.5!$V$5</c:f>
              <c:strCache>
                <c:ptCount val="1"/>
                <c:pt idx="0">
                  <c:v>Longitudinal</c:v>
                </c:pt>
              </c:strCache>
            </c:strRef>
          </c:tx>
          <c:xVal>
            <c:numRef>
              <c:f>G_stress_2.5!$Q$6:$Q$18</c:f>
              <c:numCache>
                <c:formatCode>0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3.000000000000004</c:v>
                </c:pt>
                <c:pt idx="8">
                  <c:v>6.000000000000004</c:v>
                </c:pt>
                <c:pt idx="9">
                  <c:v>9.000000000000003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G_stress_2.5!$V$6:$V$18</c:f>
              <c:numCache>
                <c:formatCode>0</c:formatCode>
                <c:ptCount val="13"/>
                <c:pt idx="0">
                  <c:v>34.16447488705037</c:v>
                </c:pt>
                <c:pt idx="1">
                  <c:v>61.75393627464585</c:v>
                </c:pt>
                <c:pt idx="2">
                  <c:v>419.3120590953718</c:v>
                </c:pt>
                <c:pt idx="3">
                  <c:v>539.8103148020998</c:v>
                </c:pt>
                <c:pt idx="4">
                  <c:v>-365.3561414878404</c:v>
                </c:pt>
                <c:pt idx="5">
                  <c:v>-543.5011285516237</c:v>
                </c:pt>
                <c:pt idx="6">
                  <c:v>-387.1102022106372</c:v>
                </c:pt>
                <c:pt idx="7">
                  <c:v>-400.8005191501489</c:v>
                </c:pt>
                <c:pt idx="8">
                  <c:v>-451.5732599029383</c:v>
                </c:pt>
                <c:pt idx="9">
                  <c:v>409.46210430109</c:v>
                </c:pt>
                <c:pt idx="10">
                  <c:v>487.3421424017893</c:v>
                </c:pt>
                <c:pt idx="11">
                  <c:v>90.98282829155649</c:v>
                </c:pt>
                <c:pt idx="12">
                  <c:v>-25.57182738661646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5092952"/>
        <c:axId val="-2135484776"/>
      </c:scatterChart>
      <c:valAx>
        <c:axId val="-213509295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135484776"/>
        <c:crosses val="autoZero"/>
        <c:crossBetween val="midCat"/>
      </c:valAx>
      <c:valAx>
        <c:axId val="-2135484776"/>
        <c:scaling>
          <c:orientation val="minMax"/>
          <c:max val="8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1350929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_2.5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G_stress_2.5!$R$5</c:f>
              <c:strCache>
                <c:ptCount val="1"/>
                <c:pt idx="0">
                  <c:v>Normal</c:v>
                </c:pt>
              </c:strCache>
            </c:strRef>
          </c:tx>
          <c:xVal>
            <c:numRef>
              <c:f>G_stress_2.5!$Q$6:$Q$18</c:f>
              <c:numCache>
                <c:formatCode>0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3.000000000000004</c:v>
                </c:pt>
                <c:pt idx="8">
                  <c:v>6.000000000000004</c:v>
                </c:pt>
                <c:pt idx="9">
                  <c:v>9.000000000000003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G_stress_2.5!$R$6:$R$18</c:f>
              <c:numCache>
                <c:formatCode>0</c:formatCode>
                <c:ptCount val="13"/>
                <c:pt idx="0">
                  <c:v>57.77961633682183</c:v>
                </c:pt>
                <c:pt idx="1">
                  <c:v>-14.59636483429393</c:v>
                </c:pt>
                <c:pt idx="2">
                  <c:v>-124.0619738712838</c:v>
                </c:pt>
                <c:pt idx="3">
                  <c:v>240.8997700947338</c:v>
                </c:pt>
                <c:pt idx="4">
                  <c:v>-98.22413529813448</c:v>
                </c:pt>
                <c:pt idx="5">
                  <c:v>-111.1654063621284</c:v>
                </c:pt>
                <c:pt idx="6">
                  <c:v>-51.08859547227369</c:v>
                </c:pt>
                <c:pt idx="7">
                  <c:v>-176.7048046327797</c:v>
                </c:pt>
                <c:pt idx="8">
                  <c:v>-137.5329567043898</c:v>
                </c:pt>
                <c:pt idx="9">
                  <c:v>176.5520084444688</c:v>
                </c:pt>
                <c:pt idx="10">
                  <c:v>-42.76363846811742</c:v>
                </c:pt>
                <c:pt idx="11">
                  <c:v>73.26614711261504</c:v>
                </c:pt>
                <c:pt idx="12">
                  <c:v>34.54883211928472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G_stress_2.5!$T$5</c:f>
              <c:strCache>
                <c:ptCount val="1"/>
                <c:pt idx="0">
                  <c:v>Transverse</c:v>
                </c:pt>
              </c:strCache>
            </c:strRef>
          </c:tx>
          <c:xVal>
            <c:numRef>
              <c:f>G_stress_2.5!$Q$6:$Q$18</c:f>
              <c:numCache>
                <c:formatCode>0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3.000000000000004</c:v>
                </c:pt>
                <c:pt idx="8">
                  <c:v>6.000000000000004</c:v>
                </c:pt>
                <c:pt idx="9">
                  <c:v>9.000000000000003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G_stress_2.5!$T$6:$T$18</c:f>
              <c:numCache>
                <c:formatCode>0</c:formatCode>
                <c:ptCount val="13"/>
                <c:pt idx="0">
                  <c:v>71.54439224165593</c:v>
                </c:pt>
                <c:pt idx="1">
                  <c:v>-46.55235609200517</c:v>
                </c:pt>
                <c:pt idx="2">
                  <c:v>0.397389586272697</c:v>
                </c:pt>
                <c:pt idx="3">
                  <c:v>24.91698509607642</c:v>
                </c:pt>
                <c:pt idx="4">
                  <c:v>-336.2895078479658</c:v>
                </c:pt>
                <c:pt idx="5">
                  <c:v>-526.4904036857853</c:v>
                </c:pt>
                <c:pt idx="6">
                  <c:v>-318.2866347598269</c:v>
                </c:pt>
                <c:pt idx="7">
                  <c:v>-548.1482851496404</c:v>
                </c:pt>
                <c:pt idx="8">
                  <c:v>-462.6065196050804</c:v>
                </c:pt>
                <c:pt idx="9">
                  <c:v>113.2346326836925</c:v>
                </c:pt>
                <c:pt idx="10">
                  <c:v>83.99490838495443</c:v>
                </c:pt>
                <c:pt idx="11">
                  <c:v>64.21906608667387</c:v>
                </c:pt>
                <c:pt idx="12">
                  <c:v>48.31360802411883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G_stress_2.5!$V$5</c:f>
              <c:strCache>
                <c:ptCount val="1"/>
                <c:pt idx="0">
                  <c:v>Longitudinal</c:v>
                </c:pt>
              </c:strCache>
            </c:strRef>
          </c:tx>
          <c:spPr>
            <a:ln>
              <a:solidFill>
                <a:srgbClr val="008000"/>
              </a:solidFill>
            </a:ln>
          </c:spPr>
          <c:marker>
            <c:spPr>
              <a:solidFill>
                <a:srgbClr val="008000"/>
              </a:solidFill>
            </c:spPr>
          </c:marker>
          <c:xVal>
            <c:numRef>
              <c:f>G_stress_2.5!$Q$6:$Q$18</c:f>
              <c:numCache>
                <c:formatCode>0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3.000000000000004</c:v>
                </c:pt>
                <c:pt idx="8">
                  <c:v>6.000000000000004</c:v>
                </c:pt>
                <c:pt idx="9">
                  <c:v>9.000000000000003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G_stress_2.5!$V$6:$V$18</c:f>
              <c:numCache>
                <c:formatCode>0</c:formatCode>
                <c:ptCount val="13"/>
                <c:pt idx="0">
                  <c:v>34.16447488705037</c:v>
                </c:pt>
                <c:pt idx="1">
                  <c:v>61.75393627464585</c:v>
                </c:pt>
                <c:pt idx="2">
                  <c:v>419.3120590953718</c:v>
                </c:pt>
                <c:pt idx="3">
                  <c:v>539.8103148020998</c:v>
                </c:pt>
                <c:pt idx="4">
                  <c:v>-365.3561414878404</c:v>
                </c:pt>
                <c:pt idx="5">
                  <c:v>-543.5011285516237</c:v>
                </c:pt>
                <c:pt idx="6">
                  <c:v>-387.1102022106372</c:v>
                </c:pt>
                <c:pt idx="7">
                  <c:v>-400.8005191501489</c:v>
                </c:pt>
                <c:pt idx="8">
                  <c:v>-451.5732599029383</c:v>
                </c:pt>
                <c:pt idx="9">
                  <c:v>409.46210430109</c:v>
                </c:pt>
                <c:pt idx="10">
                  <c:v>487.3421424017893</c:v>
                </c:pt>
                <c:pt idx="11">
                  <c:v>90.98282829155649</c:v>
                </c:pt>
                <c:pt idx="12">
                  <c:v>-25.57182738661646</c:v>
                </c:pt>
              </c:numCache>
            </c:numRef>
          </c:yVal>
          <c:smooth val="0"/>
        </c:ser>
        <c:ser>
          <c:idx val="4"/>
          <c:order val="3"/>
          <c:spPr>
            <a:ln>
              <a:solidFill>
                <a:schemeClr val="accent1"/>
              </a:solidFill>
              <a:prstDash val="sysDash"/>
            </a:ln>
          </c:spPr>
          <c:marker>
            <c:spPr>
              <a:solidFill>
                <a:schemeClr val="accent1"/>
              </a:solidFill>
            </c:spPr>
          </c:marker>
          <c:xVal>
            <c:numRef>
              <c:f>G_stress_2.5!$Q$35:$Q$45</c:f>
              <c:numCache>
                <c:formatCode>0</c:formatCode>
                <c:ptCount val="11"/>
                <c:pt idx="0">
                  <c:v>-16.0</c:v>
                </c:pt>
                <c:pt idx="1">
                  <c:v>-12.0</c:v>
                </c:pt>
                <c:pt idx="2">
                  <c:v>-9.0</c:v>
                </c:pt>
                <c:pt idx="3">
                  <c:v>-6.0</c:v>
                </c:pt>
                <c:pt idx="4">
                  <c:v>-3.0</c:v>
                </c:pt>
                <c:pt idx="5">
                  <c:v>0.0</c:v>
                </c:pt>
                <c:pt idx="6">
                  <c:v>3.0</c:v>
                </c:pt>
                <c:pt idx="7">
                  <c:v>6.0</c:v>
                </c:pt>
                <c:pt idx="8">
                  <c:v>9.0</c:v>
                </c:pt>
                <c:pt idx="9">
                  <c:v>12.0</c:v>
                </c:pt>
                <c:pt idx="10">
                  <c:v>16.0</c:v>
                </c:pt>
              </c:numCache>
            </c:numRef>
          </c:xVal>
          <c:yVal>
            <c:numRef>
              <c:f>G_stress_2.5!$R$35:$R$45</c:f>
              <c:numCache>
                <c:formatCode>0</c:formatCode>
                <c:ptCount val="11"/>
                <c:pt idx="0">
                  <c:v>7.187164534959972</c:v>
                </c:pt>
                <c:pt idx="1">
                  <c:v>52.40491668385694</c:v>
                </c:pt>
                <c:pt idx="2">
                  <c:v>528.6239653801774</c:v>
                </c:pt>
                <c:pt idx="3">
                  <c:v>228.9655749842474</c:v>
                </c:pt>
                <c:pt idx="4">
                  <c:v>71.2198910218609</c:v>
                </c:pt>
                <c:pt idx="5">
                  <c:v>74.8773859902591</c:v>
                </c:pt>
                <c:pt idx="6">
                  <c:v>113.2805516364299</c:v>
                </c:pt>
                <c:pt idx="7">
                  <c:v>61.79357412726382</c:v>
                </c:pt>
                <c:pt idx="8">
                  <c:v>495.5797503836853</c:v>
                </c:pt>
                <c:pt idx="9">
                  <c:v>13.67117755656403</c:v>
                </c:pt>
                <c:pt idx="10">
                  <c:v>33.38236070575989</c:v>
                </c:pt>
              </c:numCache>
            </c:numRef>
          </c:yVal>
          <c:smooth val="0"/>
        </c:ser>
        <c:ser>
          <c:idx val="5"/>
          <c:order val="4"/>
          <c:spPr>
            <a:ln>
              <a:solidFill>
                <a:schemeClr val="accent2"/>
              </a:solidFill>
              <a:prstDash val="sysDash"/>
            </a:ln>
          </c:spPr>
          <c:marker>
            <c:spPr>
              <a:solidFill>
                <a:schemeClr val="accent2"/>
              </a:solidFill>
            </c:spPr>
          </c:marker>
          <c:xVal>
            <c:numRef>
              <c:f>G_stress_2.5!$Q$35:$Q$45</c:f>
              <c:numCache>
                <c:formatCode>0</c:formatCode>
                <c:ptCount val="11"/>
                <c:pt idx="0">
                  <c:v>-16.0</c:v>
                </c:pt>
                <c:pt idx="1">
                  <c:v>-12.0</c:v>
                </c:pt>
                <c:pt idx="2">
                  <c:v>-9.0</c:v>
                </c:pt>
                <c:pt idx="3">
                  <c:v>-6.0</c:v>
                </c:pt>
                <c:pt idx="4">
                  <c:v>-3.0</c:v>
                </c:pt>
                <c:pt idx="5">
                  <c:v>0.0</c:v>
                </c:pt>
                <c:pt idx="6">
                  <c:v>3.0</c:v>
                </c:pt>
                <c:pt idx="7">
                  <c:v>6.0</c:v>
                </c:pt>
                <c:pt idx="8">
                  <c:v>9.0</c:v>
                </c:pt>
                <c:pt idx="9">
                  <c:v>12.0</c:v>
                </c:pt>
                <c:pt idx="10">
                  <c:v>16.0</c:v>
                </c:pt>
              </c:numCache>
            </c:numRef>
          </c:xVal>
          <c:yVal>
            <c:numRef>
              <c:f>G_stress_2.5!$S$35:$S$45</c:f>
              <c:numCache>
                <c:formatCode>0</c:formatCode>
                <c:ptCount val="11"/>
                <c:pt idx="0">
                  <c:v>53.38391357817552</c:v>
                </c:pt>
                <c:pt idx="1">
                  <c:v>73.80926717230724</c:v>
                </c:pt>
                <c:pt idx="2">
                  <c:v>345.4667294540163</c:v>
                </c:pt>
                <c:pt idx="3">
                  <c:v>108.8005000263423</c:v>
                </c:pt>
                <c:pt idx="4">
                  <c:v>-76.67437330835375</c:v>
                </c:pt>
                <c:pt idx="5">
                  <c:v>-66.82734269281606</c:v>
                </c:pt>
                <c:pt idx="6">
                  <c:v>-35.73892858519817</c:v>
                </c:pt>
                <c:pt idx="7">
                  <c:v>-132.7250002776179</c:v>
                </c:pt>
                <c:pt idx="8">
                  <c:v>211.5917602533067</c:v>
                </c:pt>
                <c:pt idx="9">
                  <c:v>44.08988824662426</c:v>
                </c:pt>
                <c:pt idx="10">
                  <c:v>59.8617569233355</c:v>
                </c:pt>
              </c:numCache>
            </c:numRef>
          </c:yVal>
          <c:smooth val="0"/>
        </c:ser>
        <c:ser>
          <c:idx val="6"/>
          <c:order val="5"/>
          <c:spPr>
            <a:ln>
              <a:solidFill>
                <a:srgbClr val="008000"/>
              </a:solidFill>
              <a:prstDash val="sysDash"/>
            </a:ln>
          </c:spPr>
          <c:marker>
            <c:spPr>
              <a:solidFill>
                <a:srgbClr val="008000"/>
              </a:solidFill>
            </c:spPr>
          </c:marker>
          <c:xVal>
            <c:numRef>
              <c:f>G_stress_2.5!$Q$35:$Q$45</c:f>
              <c:numCache>
                <c:formatCode>0</c:formatCode>
                <c:ptCount val="11"/>
                <c:pt idx="0">
                  <c:v>-16.0</c:v>
                </c:pt>
                <c:pt idx="1">
                  <c:v>-12.0</c:v>
                </c:pt>
                <c:pt idx="2">
                  <c:v>-9.0</c:v>
                </c:pt>
                <c:pt idx="3">
                  <c:v>-6.0</c:v>
                </c:pt>
                <c:pt idx="4">
                  <c:v>-3.0</c:v>
                </c:pt>
                <c:pt idx="5">
                  <c:v>0.0</c:v>
                </c:pt>
                <c:pt idx="6">
                  <c:v>3.0</c:v>
                </c:pt>
                <c:pt idx="7">
                  <c:v>6.0</c:v>
                </c:pt>
                <c:pt idx="8">
                  <c:v>9.0</c:v>
                </c:pt>
                <c:pt idx="9">
                  <c:v>12.0</c:v>
                </c:pt>
                <c:pt idx="10">
                  <c:v>16.0</c:v>
                </c:pt>
              </c:numCache>
            </c:numRef>
          </c:xVal>
          <c:yVal>
            <c:numRef>
              <c:f>G_stress_2.5!$T$35:$T$45</c:f>
              <c:numCache>
                <c:formatCode>0</c:formatCode>
                <c:ptCount val="11"/>
                <c:pt idx="0">
                  <c:v>139.020932808954</c:v>
                </c:pt>
                <c:pt idx="1">
                  <c:v>481.7119114030949</c:v>
                </c:pt>
                <c:pt idx="2">
                  <c:v>611.9542142072015</c:v>
                </c:pt>
                <c:pt idx="3">
                  <c:v>-30.19832402530988</c:v>
                </c:pt>
                <c:pt idx="4">
                  <c:v>-189.2120162501652</c:v>
                </c:pt>
                <c:pt idx="5">
                  <c:v>-177.114232767557</c:v>
                </c:pt>
                <c:pt idx="6">
                  <c:v>-153.340765458805</c:v>
                </c:pt>
                <c:pt idx="7">
                  <c:v>-68.00784040230271</c:v>
                </c:pt>
                <c:pt idx="8">
                  <c:v>635.8307774456532</c:v>
                </c:pt>
                <c:pt idx="9">
                  <c:v>387.2013666120196</c:v>
                </c:pt>
                <c:pt idx="10">
                  <c:v>88.0318290387406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5431752"/>
        <c:axId val="-2135426952"/>
      </c:scatterChart>
      <c:valAx>
        <c:axId val="-213543175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135426952"/>
        <c:crosses val="autoZero"/>
        <c:crossBetween val="midCat"/>
      </c:valAx>
      <c:valAx>
        <c:axId val="-2135426952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1354317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_2.5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strRef>
              <c:f>G_stress_2.5!$V$5</c:f>
              <c:strCache>
                <c:ptCount val="1"/>
                <c:pt idx="0">
                  <c:v>Longitudinal</c:v>
                </c:pt>
              </c:strCache>
            </c:strRef>
          </c:tx>
          <c:spPr>
            <a:ln>
              <a:solidFill>
                <a:srgbClr val="008000"/>
              </a:solidFill>
            </a:ln>
          </c:spPr>
          <c:marker>
            <c:spPr>
              <a:solidFill>
                <a:srgbClr val="008000"/>
              </a:solidFill>
            </c:spPr>
          </c:marker>
          <c:errBars>
            <c:errDir val="y"/>
            <c:errBarType val="both"/>
            <c:errValType val="cust"/>
            <c:noEndCap val="0"/>
            <c:plus>
              <c:numRef>
                <c:f>G_stress_2.5!$W$6:$W$14</c:f>
                <c:numCache>
                  <c:formatCode>General</c:formatCode>
                  <c:ptCount val="9"/>
                  <c:pt idx="0">
                    <c:v>77.77192231181024</c:v>
                  </c:pt>
                  <c:pt idx="1">
                    <c:v>88.58330268568177</c:v>
                  </c:pt>
                  <c:pt idx="2">
                    <c:v>96.9700874186027</c:v>
                  </c:pt>
                  <c:pt idx="3">
                    <c:v>123.3352564155832</c:v>
                  </c:pt>
                  <c:pt idx="4">
                    <c:v>210.6723310317969</c:v>
                  </c:pt>
                  <c:pt idx="5">
                    <c:v>139.5762915050614</c:v>
                  </c:pt>
                  <c:pt idx="6">
                    <c:v>117.1204830857456</c:v>
                  </c:pt>
                  <c:pt idx="7">
                    <c:v>179.9926356115144</c:v>
                  </c:pt>
                  <c:pt idx="8">
                    <c:v>216.6757072010805</c:v>
                  </c:pt>
                </c:numCache>
              </c:numRef>
            </c:plus>
            <c:minus>
              <c:numRef>
                <c:f>G_stress_2.5!$W$6:$W$14</c:f>
                <c:numCache>
                  <c:formatCode>General</c:formatCode>
                  <c:ptCount val="9"/>
                  <c:pt idx="0">
                    <c:v>77.77192231181024</c:v>
                  </c:pt>
                  <c:pt idx="1">
                    <c:v>88.58330268568177</c:v>
                  </c:pt>
                  <c:pt idx="2">
                    <c:v>96.9700874186027</c:v>
                  </c:pt>
                  <c:pt idx="3">
                    <c:v>123.3352564155832</c:v>
                  </c:pt>
                  <c:pt idx="4">
                    <c:v>210.6723310317969</c:v>
                  </c:pt>
                  <c:pt idx="5">
                    <c:v>139.5762915050614</c:v>
                  </c:pt>
                  <c:pt idx="6">
                    <c:v>117.1204830857456</c:v>
                  </c:pt>
                  <c:pt idx="7">
                    <c:v>179.9926356115144</c:v>
                  </c:pt>
                  <c:pt idx="8">
                    <c:v>216.6757072010805</c:v>
                  </c:pt>
                </c:numCache>
              </c:numRef>
            </c:minus>
          </c:errBars>
          <c:xVal>
            <c:numRef>
              <c:f>G_stress_2.5!$Q$6:$Q$18</c:f>
              <c:numCache>
                <c:formatCode>0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3.000000000000004</c:v>
                </c:pt>
                <c:pt idx="8">
                  <c:v>6.000000000000004</c:v>
                </c:pt>
                <c:pt idx="9">
                  <c:v>9.000000000000003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G_stress_2.5!$V$6:$V$18</c:f>
              <c:numCache>
                <c:formatCode>0</c:formatCode>
                <c:ptCount val="13"/>
                <c:pt idx="0">
                  <c:v>34.16447488705037</c:v>
                </c:pt>
                <c:pt idx="1">
                  <c:v>61.75393627464585</c:v>
                </c:pt>
                <c:pt idx="2">
                  <c:v>419.3120590953718</c:v>
                </c:pt>
                <c:pt idx="3">
                  <c:v>539.8103148020998</c:v>
                </c:pt>
                <c:pt idx="4">
                  <c:v>-365.3561414878404</c:v>
                </c:pt>
                <c:pt idx="5">
                  <c:v>-543.5011285516237</c:v>
                </c:pt>
                <c:pt idx="6">
                  <c:v>-387.1102022106372</c:v>
                </c:pt>
                <c:pt idx="7">
                  <c:v>-400.8005191501489</c:v>
                </c:pt>
                <c:pt idx="8">
                  <c:v>-451.5732599029383</c:v>
                </c:pt>
                <c:pt idx="9">
                  <c:v>409.46210430109</c:v>
                </c:pt>
                <c:pt idx="10">
                  <c:v>487.3421424017893</c:v>
                </c:pt>
                <c:pt idx="11">
                  <c:v>90.98282829155649</c:v>
                </c:pt>
                <c:pt idx="12">
                  <c:v>-25.57182738661646</c:v>
                </c:pt>
              </c:numCache>
            </c:numRef>
          </c:yVal>
          <c:smooth val="0"/>
        </c:ser>
        <c:ser>
          <c:idx val="6"/>
          <c:order val="1"/>
          <c:spPr>
            <a:ln>
              <a:solidFill>
                <a:srgbClr val="008000"/>
              </a:solidFill>
              <a:prstDash val="sysDash"/>
            </a:ln>
          </c:spPr>
          <c:marker>
            <c:spPr>
              <a:solidFill>
                <a:srgbClr val="008000"/>
              </a:solidFill>
            </c:spPr>
          </c:marker>
          <c:xVal>
            <c:numRef>
              <c:f>G_stress_2.5!$Q$35:$Q$45</c:f>
              <c:numCache>
                <c:formatCode>0</c:formatCode>
                <c:ptCount val="11"/>
                <c:pt idx="0">
                  <c:v>-16.0</c:v>
                </c:pt>
                <c:pt idx="1">
                  <c:v>-12.0</c:v>
                </c:pt>
                <c:pt idx="2">
                  <c:v>-9.0</c:v>
                </c:pt>
                <c:pt idx="3">
                  <c:v>-6.0</c:v>
                </c:pt>
                <c:pt idx="4">
                  <c:v>-3.0</c:v>
                </c:pt>
                <c:pt idx="5">
                  <c:v>0.0</c:v>
                </c:pt>
                <c:pt idx="6">
                  <c:v>3.0</c:v>
                </c:pt>
                <c:pt idx="7">
                  <c:v>6.0</c:v>
                </c:pt>
                <c:pt idx="8">
                  <c:v>9.0</c:v>
                </c:pt>
                <c:pt idx="9">
                  <c:v>12.0</c:v>
                </c:pt>
                <c:pt idx="10">
                  <c:v>16.0</c:v>
                </c:pt>
              </c:numCache>
            </c:numRef>
          </c:xVal>
          <c:yVal>
            <c:numRef>
              <c:f>G_stress_2.5!$T$35:$T$45</c:f>
              <c:numCache>
                <c:formatCode>0</c:formatCode>
                <c:ptCount val="11"/>
                <c:pt idx="0">
                  <c:v>139.020932808954</c:v>
                </c:pt>
                <c:pt idx="1">
                  <c:v>481.7119114030949</c:v>
                </c:pt>
                <c:pt idx="2">
                  <c:v>611.9542142072015</c:v>
                </c:pt>
                <c:pt idx="3">
                  <c:v>-30.19832402530988</c:v>
                </c:pt>
                <c:pt idx="4">
                  <c:v>-189.2120162501652</c:v>
                </c:pt>
                <c:pt idx="5">
                  <c:v>-177.114232767557</c:v>
                </c:pt>
                <c:pt idx="6">
                  <c:v>-153.340765458805</c:v>
                </c:pt>
                <c:pt idx="7">
                  <c:v>-68.00784040230271</c:v>
                </c:pt>
                <c:pt idx="8">
                  <c:v>635.8307774456532</c:v>
                </c:pt>
                <c:pt idx="9">
                  <c:v>387.2013666120196</c:v>
                </c:pt>
                <c:pt idx="10">
                  <c:v>88.0318290387406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5398312"/>
        <c:axId val="-2135393672"/>
      </c:scatterChart>
      <c:valAx>
        <c:axId val="-213539831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135393672"/>
        <c:crosses val="autoZero"/>
        <c:crossBetween val="midCat"/>
      </c:valAx>
      <c:valAx>
        <c:axId val="-2135393672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1353983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4" Type="http://schemas.openxmlformats.org/officeDocument/2006/relationships/chart" Target="../charts/chart10.xml"/><Relationship Id="rId5" Type="http://schemas.openxmlformats.org/officeDocument/2006/relationships/chart" Target="../charts/chart11.xml"/><Relationship Id="rId1" Type="http://schemas.openxmlformats.org/officeDocument/2006/relationships/chart" Target="../charts/chart7.xml"/><Relationship Id="rId2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4" Type="http://schemas.openxmlformats.org/officeDocument/2006/relationships/chart" Target="../charts/chart15.xml"/><Relationship Id="rId5" Type="http://schemas.openxmlformats.org/officeDocument/2006/relationships/chart" Target="../charts/chart16.xml"/><Relationship Id="rId6" Type="http://schemas.openxmlformats.org/officeDocument/2006/relationships/chart" Target="../charts/chart17.xml"/><Relationship Id="rId1" Type="http://schemas.openxmlformats.org/officeDocument/2006/relationships/chart" Target="../charts/chart12.xml"/><Relationship Id="rId2" Type="http://schemas.openxmlformats.org/officeDocument/2006/relationships/chart" Target="../charts/chart1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4" Type="http://schemas.openxmlformats.org/officeDocument/2006/relationships/chart" Target="../charts/chart21.xml"/><Relationship Id="rId5" Type="http://schemas.openxmlformats.org/officeDocument/2006/relationships/chart" Target="../charts/chart22.xml"/><Relationship Id="rId6" Type="http://schemas.openxmlformats.org/officeDocument/2006/relationships/chart" Target="../charts/chart23.xml"/><Relationship Id="rId1" Type="http://schemas.openxmlformats.org/officeDocument/2006/relationships/chart" Target="../charts/chart18.xml"/><Relationship Id="rId2" Type="http://schemas.openxmlformats.org/officeDocument/2006/relationships/chart" Target="../charts/chart19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6.xml"/><Relationship Id="rId4" Type="http://schemas.openxmlformats.org/officeDocument/2006/relationships/chart" Target="../charts/chart27.xml"/><Relationship Id="rId1" Type="http://schemas.openxmlformats.org/officeDocument/2006/relationships/chart" Target="../charts/chart24.xml"/><Relationship Id="rId2" Type="http://schemas.openxmlformats.org/officeDocument/2006/relationships/chart" Target="../charts/chart2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Relationship Id="rId2" Type="http://schemas.openxmlformats.org/officeDocument/2006/relationships/chart" Target="../charts/chart29.xml"/><Relationship Id="rId3" Type="http://schemas.openxmlformats.org/officeDocument/2006/relationships/chart" Target="../charts/chart30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4" Type="http://schemas.openxmlformats.org/officeDocument/2006/relationships/chart" Target="../charts/chart34.xml"/><Relationship Id="rId5" Type="http://schemas.openxmlformats.org/officeDocument/2006/relationships/chart" Target="../charts/chart35.xml"/><Relationship Id="rId6" Type="http://schemas.openxmlformats.org/officeDocument/2006/relationships/chart" Target="../charts/chart36.xml"/><Relationship Id="rId1" Type="http://schemas.openxmlformats.org/officeDocument/2006/relationships/chart" Target="../charts/chart31.xml"/><Relationship Id="rId2" Type="http://schemas.openxmlformats.org/officeDocument/2006/relationships/chart" Target="../charts/chart3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9.xml"/><Relationship Id="rId4" Type="http://schemas.openxmlformats.org/officeDocument/2006/relationships/chart" Target="../charts/chart40.xml"/><Relationship Id="rId5" Type="http://schemas.openxmlformats.org/officeDocument/2006/relationships/chart" Target="../charts/chart41.xml"/><Relationship Id="rId1" Type="http://schemas.openxmlformats.org/officeDocument/2006/relationships/chart" Target="../charts/chart37.xml"/><Relationship Id="rId2" Type="http://schemas.openxmlformats.org/officeDocument/2006/relationships/chart" Target="../charts/chart3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515584</xdr:colOff>
      <xdr:row>0</xdr:row>
      <xdr:rowOff>177222</xdr:rowOff>
    </xdr:from>
    <xdr:to>
      <xdr:col>47</xdr:col>
      <xdr:colOff>626533</xdr:colOff>
      <xdr:row>41</xdr:row>
      <xdr:rowOff>33867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0</xdr:colOff>
      <xdr:row>45</xdr:row>
      <xdr:rowOff>0</xdr:rowOff>
    </xdr:from>
    <xdr:to>
      <xdr:col>48</xdr:col>
      <xdr:colOff>116297</xdr:colOff>
      <xdr:row>86</xdr:row>
      <xdr:rowOff>172604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50</xdr:col>
      <xdr:colOff>232834</xdr:colOff>
      <xdr:row>1</xdr:row>
      <xdr:rowOff>0</xdr:rowOff>
    </xdr:from>
    <xdr:to>
      <xdr:col>74</xdr:col>
      <xdr:colOff>294097</xdr:colOff>
      <xdr:row>41</xdr:row>
      <xdr:rowOff>16934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515584</xdr:colOff>
      <xdr:row>0</xdr:row>
      <xdr:rowOff>177222</xdr:rowOff>
    </xdr:from>
    <xdr:to>
      <xdr:col>47</xdr:col>
      <xdr:colOff>626533</xdr:colOff>
      <xdr:row>41</xdr:row>
      <xdr:rowOff>33867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0</xdr:colOff>
      <xdr:row>45</xdr:row>
      <xdr:rowOff>0</xdr:rowOff>
    </xdr:from>
    <xdr:to>
      <xdr:col>48</xdr:col>
      <xdr:colOff>116297</xdr:colOff>
      <xdr:row>86</xdr:row>
      <xdr:rowOff>172604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50</xdr:col>
      <xdr:colOff>232834</xdr:colOff>
      <xdr:row>1</xdr:row>
      <xdr:rowOff>0</xdr:rowOff>
    </xdr:from>
    <xdr:to>
      <xdr:col>74</xdr:col>
      <xdr:colOff>294097</xdr:colOff>
      <xdr:row>41</xdr:row>
      <xdr:rowOff>16934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469900</xdr:colOff>
      <xdr:row>0</xdr:row>
      <xdr:rowOff>139122</xdr:rowOff>
    </xdr:from>
    <xdr:to>
      <xdr:col>40</xdr:col>
      <xdr:colOff>317501</xdr:colOff>
      <xdr:row>29</xdr:row>
      <xdr:rowOff>101600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419100</xdr:colOff>
      <xdr:row>31</xdr:row>
      <xdr:rowOff>38100</xdr:rowOff>
    </xdr:from>
    <xdr:to>
      <xdr:col>43</xdr:col>
      <xdr:colOff>292100</xdr:colOff>
      <xdr:row>65</xdr:row>
      <xdr:rowOff>114300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45</xdr:col>
      <xdr:colOff>0</xdr:colOff>
      <xdr:row>1</xdr:row>
      <xdr:rowOff>0</xdr:rowOff>
    </xdr:from>
    <xdr:to>
      <xdr:col>64</xdr:col>
      <xdr:colOff>546100</xdr:colOff>
      <xdr:row>35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45</xdr:col>
      <xdr:colOff>0</xdr:colOff>
      <xdr:row>38</xdr:row>
      <xdr:rowOff>0</xdr:rowOff>
    </xdr:from>
    <xdr:to>
      <xdr:col>64</xdr:col>
      <xdr:colOff>546100</xdr:colOff>
      <xdr:row>72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45</xdr:col>
      <xdr:colOff>0</xdr:colOff>
      <xdr:row>74</xdr:row>
      <xdr:rowOff>0</xdr:rowOff>
    </xdr:from>
    <xdr:to>
      <xdr:col>64</xdr:col>
      <xdr:colOff>546100</xdr:colOff>
      <xdr:row>108</xdr:row>
      <xdr:rowOff>76200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515584</xdr:colOff>
      <xdr:row>0</xdr:row>
      <xdr:rowOff>177222</xdr:rowOff>
    </xdr:from>
    <xdr:to>
      <xdr:col>47</xdr:col>
      <xdr:colOff>631881</xdr:colOff>
      <xdr:row>42</xdr:row>
      <xdr:rowOff>172026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0</xdr:colOff>
      <xdr:row>45</xdr:row>
      <xdr:rowOff>0</xdr:rowOff>
    </xdr:from>
    <xdr:to>
      <xdr:col>48</xdr:col>
      <xdr:colOff>116297</xdr:colOff>
      <xdr:row>86</xdr:row>
      <xdr:rowOff>172604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49</xdr:col>
      <xdr:colOff>0</xdr:colOff>
      <xdr:row>1</xdr:row>
      <xdr:rowOff>0</xdr:rowOff>
    </xdr:from>
    <xdr:to>
      <xdr:col>73</xdr:col>
      <xdr:colOff>116297</xdr:colOff>
      <xdr:row>42</xdr:row>
      <xdr:rowOff>172604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49</xdr:col>
      <xdr:colOff>0</xdr:colOff>
      <xdr:row>45</xdr:row>
      <xdr:rowOff>0</xdr:rowOff>
    </xdr:from>
    <xdr:to>
      <xdr:col>73</xdr:col>
      <xdr:colOff>116297</xdr:colOff>
      <xdr:row>86</xdr:row>
      <xdr:rowOff>172604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74</xdr:col>
      <xdr:colOff>0</xdr:colOff>
      <xdr:row>45</xdr:row>
      <xdr:rowOff>0</xdr:rowOff>
    </xdr:from>
    <xdr:to>
      <xdr:col>98</xdr:col>
      <xdr:colOff>116297</xdr:colOff>
      <xdr:row>86</xdr:row>
      <xdr:rowOff>172604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74</xdr:col>
      <xdr:colOff>0</xdr:colOff>
      <xdr:row>1</xdr:row>
      <xdr:rowOff>0</xdr:rowOff>
    </xdr:from>
    <xdr:to>
      <xdr:col>98</xdr:col>
      <xdr:colOff>116297</xdr:colOff>
      <xdr:row>42</xdr:row>
      <xdr:rowOff>172604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515584</xdr:colOff>
      <xdr:row>0</xdr:row>
      <xdr:rowOff>177222</xdr:rowOff>
    </xdr:from>
    <xdr:to>
      <xdr:col>47</xdr:col>
      <xdr:colOff>631881</xdr:colOff>
      <xdr:row>42</xdr:row>
      <xdr:rowOff>172026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0</xdr:colOff>
      <xdr:row>45</xdr:row>
      <xdr:rowOff>0</xdr:rowOff>
    </xdr:from>
    <xdr:to>
      <xdr:col>48</xdr:col>
      <xdr:colOff>116297</xdr:colOff>
      <xdr:row>86</xdr:row>
      <xdr:rowOff>172604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49</xdr:col>
      <xdr:colOff>0</xdr:colOff>
      <xdr:row>1</xdr:row>
      <xdr:rowOff>0</xdr:rowOff>
    </xdr:from>
    <xdr:to>
      <xdr:col>73</xdr:col>
      <xdr:colOff>116297</xdr:colOff>
      <xdr:row>42</xdr:row>
      <xdr:rowOff>172604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49</xdr:col>
      <xdr:colOff>0</xdr:colOff>
      <xdr:row>45</xdr:row>
      <xdr:rowOff>0</xdr:rowOff>
    </xdr:from>
    <xdr:to>
      <xdr:col>73</xdr:col>
      <xdr:colOff>116297</xdr:colOff>
      <xdr:row>86</xdr:row>
      <xdr:rowOff>172604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74</xdr:col>
      <xdr:colOff>0</xdr:colOff>
      <xdr:row>45</xdr:row>
      <xdr:rowOff>0</xdr:rowOff>
    </xdr:from>
    <xdr:to>
      <xdr:col>98</xdr:col>
      <xdr:colOff>116297</xdr:colOff>
      <xdr:row>86</xdr:row>
      <xdr:rowOff>172604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74</xdr:col>
      <xdr:colOff>0</xdr:colOff>
      <xdr:row>1</xdr:row>
      <xdr:rowOff>0</xdr:rowOff>
    </xdr:from>
    <xdr:to>
      <xdr:col>98</xdr:col>
      <xdr:colOff>116297</xdr:colOff>
      <xdr:row>42</xdr:row>
      <xdr:rowOff>172604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274284</xdr:colOff>
      <xdr:row>1</xdr:row>
      <xdr:rowOff>101022</xdr:rowOff>
    </xdr:from>
    <xdr:to>
      <xdr:col>58</xdr:col>
      <xdr:colOff>385233</xdr:colOff>
      <xdr:row>41</xdr:row>
      <xdr:rowOff>135467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47</xdr:col>
      <xdr:colOff>518160</xdr:colOff>
      <xdr:row>42</xdr:row>
      <xdr:rowOff>142240</xdr:rowOff>
    </xdr:from>
    <xdr:to>
      <xdr:col>71</xdr:col>
      <xdr:colOff>634457</xdr:colOff>
      <xdr:row>84</xdr:row>
      <xdr:rowOff>131964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59</xdr:col>
      <xdr:colOff>486834</xdr:colOff>
      <xdr:row>1</xdr:row>
      <xdr:rowOff>127000</xdr:rowOff>
    </xdr:from>
    <xdr:to>
      <xdr:col>83</xdr:col>
      <xdr:colOff>548097</xdr:colOff>
      <xdr:row>41</xdr:row>
      <xdr:rowOff>143934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843282</xdr:colOff>
      <xdr:row>43</xdr:row>
      <xdr:rowOff>27093</xdr:rowOff>
    </xdr:from>
    <xdr:to>
      <xdr:col>45</xdr:col>
      <xdr:colOff>389468</xdr:colOff>
      <xdr:row>86</xdr:row>
      <xdr:rowOff>98213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515584</xdr:colOff>
      <xdr:row>0</xdr:row>
      <xdr:rowOff>177222</xdr:rowOff>
    </xdr:from>
    <xdr:to>
      <xdr:col>47</xdr:col>
      <xdr:colOff>626533</xdr:colOff>
      <xdr:row>41</xdr:row>
      <xdr:rowOff>33867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0</xdr:colOff>
      <xdr:row>45</xdr:row>
      <xdr:rowOff>0</xdr:rowOff>
    </xdr:from>
    <xdr:to>
      <xdr:col>48</xdr:col>
      <xdr:colOff>116297</xdr:colOff>
      <xdr:row>86</xdr:row>
      <xdr:rowOff>172604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50</xdr:col>
      <xdr:colOff>232834</xdr:colOff>
      <xdr:row>1</xdr:row>
      <xdr:rowOff>0</xdr:rowOff>
    </xdr:from>
    <xdr:to>
      <xdr:col>74</xdr:col>
      <xdr:colOff>294097</xdr:colOff>
      <xdr:row>41</xdr:row>
      <xdr:rowOff>16934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515584</xdr:colOff>
      <xdr:row>0</xdr:row>
      <xdr:rowOff>177222</xdr:rowOff>
    </xdr:from>
    <xdr:to>
      <xdr:col>47</xdr:col>
      <xdr:colOff>631881</xdr:colOff>
      <xdr:row>42</xdr:row>
      <xdr:rowOff>172026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0</xdr:colOff>
      <xdr:row>45</xdr:row>
      <xdr:rowOff>0</xdr:rowOff>
    </xdr:from>
    <xdr:to>
      <xdr:col>48</xdr:col>
      <xdr:colOff>116297</xdr:colOff>
      <xdr:row>86</xdr:row>
      <xdr:rowOff>172604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49</xdr:col>
      <xdr:colOff>0</xdr:colOff>
      <xdr:row>1</xdr:row>
      <xdr:rowOff>0</xdr:rowOff>
    </xdr:from>
    <xdr:to>
      <xdr:col>73</xdr:col>
      <xdr:colOff>116297</xdr:colOff>
      <xdr:row>42</xdr:row>
      <xdr:rowOff>172604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49</xdr:col>
      <xdr:colOff>0</xdr:colOff>
      <xdr:row>45</xdr:row>
      <xdr:rowOff>0</xdr:rowOff>
    </xdr:from>
    <xdr:to>
      <xdr:col>73</xdr:col>
      <xdr:colOff>116297</xdr:colOff>
      <xdr:row>86</xdr:row>
      <xdr:rowOff>172604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74</xdr:col>
      <xdr:colOff>0</xdr:colOff>
      <xdr:row>45</xdr:row>
      <xdr:rowOff>0</xdr:rowOff>
    </xdr:from>
    <xdr:to>
      <xdr:col>98</xdr:col>
      <xdr:colOff>116297</xdr:colOff>
      <xdr:row>86</xdr:row>
      <xdr:rowOff>172604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74</xdr:col>
      <xdr:colOff>0</xdr:colOff>
      <xdr:row>1</xdr:row>
      <xdr:rowOff>0</xdr:rowOff>
    </xdr:from>
    <xdr:to>
      <xdr:col>98</xdr:col>
      <xdr:colOff>116297</xdr:colOff>
      <xdr:row>42</xdr:row>
      <xdr:rowOff>172604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469900</xdr:colOff>
      <xdr:row>0</xdr:row>
      <xdr:rowOff>139122</xdr:rowOff>
    </xdr:from>
    <xdr:to>
      <xdr:col>40</xdr:col>
      <xdr:colOff>317501</xdr:colOff>
      <xdr:row>29</xdr:row>
      <xdr:rowOff>101600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419100</xdr:colOff>
      <xdr:row>31</xdr:row>
      <xdr:rowOff>38100</xdr:rowOff>
    </xdr:from>
    <xdr:to>
      <xdr:col>43</xdr:col>
      <xdr:colOff>292100</xdr:colOff>
      <xdr:row>65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45</xdr:col>
      <xdr:colOff>0</xdr:colOff>
      <xdr:row>1</xdr:row>
      <xdr:rowOff>0</xdr:rowOff>
    </xdr:from>
    <xdr:to>
      <xdr:col>64</xdr:col>
      <xdr:colOff>546100</xdr:colOff>
      <xdr:row>35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45</xdr:col>
      <xdr:colOff>0</xdr:colOff>
      <xdr:row>38</xdr:row>
      <xdr:rowOff>0</xdr:rowOff>
    </xdr:from>
    <xdr:to>
      <xdr:col>64</xdr:col>
      <xdr:colOff>546100</xdr:colOff>
      <xdr:row>72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45</xdr:col>
      <xdr:colOff>0</xdr:colOff>
      <xdr:row>74</xdr:row>
      <xdr:rowOff>0</xdr:rowOff>
    </xdr:from>
    <xdr:to>
      <xdr:col>64</xdr:col>
      <xdr:colOff>546100</xdr:colOff>
      <xdr:row>108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/Documents/Chalk%20River_Sep_2013/Weld%20C_final/3.%20Weld%20C%20strains/Weld%20C_stres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_stress_0.15"/>
      <sheetName val="C_stress_2.5"/>
      <sheetName val="C_stress_depth"/>
      <sheetName val="C_stress_Xray"/>
    </sheetNames>
    <sheetDataSet>
      <sheetData sheetId="0">
        <row r="7">
          <cell r="Q7">
            <v>-16</v>
          </cell>
          <cell r="R7">
            <v>7.0549397241172516</v>
          </cell>
          <cell r="T7">
            <v>-168.85196653291712</v>
          </cell>
          <cell r="U7">
            <v>88.19200813259026</v>
          </cell>
          <cell r="V7">
            <v>7.2113793542084315</v>
          </cell>
        </row>
        <row r="8">
          <cell r="Q8">
            <v>-15</v>
          </cell>
          <cell r="R8">
            <v>-81.634674400873863</v>
          </cell>
          <cell r="T8">
            <v>-264.79155446198217</v>
          </cell>
          <cell r="U8">
            <v>98.570733241771734</v>
          </cell>
          <cell r="V8">
            <v>-75.078943090664495</v>
          </cell>
        </row>
        <row r="9">
          <cell r="Q9">
            <v>-14</v>
          </cell>
          <cell r="R9">
            <v>13.905600261023741</v>
          </cell>
          <cell r="T9">
            <v>-90.71810371490362</v>
          </cell>
          <cell r="U9">
            <v>74.472877451827827</v>
          </cell>
          <cell r="V9">
            <v>168.66529350600143</v>
          </cell>
        </row>
        <row r="10">
          <cell r="Q10">
            <v>-13</v>
          </cell>
          <cell r="R10">
            <v>140.8262027553767</v>
          </cell>
          <cell r="T10">
            <v>32.090889122447706</v>
          </cell>
          <cell r="U10">
            <v>94.428253109963507</v>
          </cell>
          <cell r="V10">
            <v>518.92824466364732</v>
          </cell>
        </row>
        <row r="11">
          <cell r="Q11">
            <v>-12</v>
          </cell>
          <cell r="R11">
            <v>-43.060552525493001</v>
          </cell>
          <cell r="T11">
            <v>-94.856780094610073</v>
          </cell>
          <cell r="U11">
            <v>107.15999372621079</v>
          </cell>
          <cell r="V11">
            <v>348.79885326791566</v>
          </cell>
        </row>
        <row r="12">
          <cell r="Q12">
            <v>-11</v>
          </cell>
          <cell r="R12">
            <v>-125.48003881560393</v>
          </cell>
          <cell r="T12">
            <v>-233.59062667503059</v>
          </cell>
          <cell r="U12">
            <v>84.601660913964707</v>
          </cell>
          <cell r="V12">
            <v>271.08565168680002</v>
          </cell>
        </row>
        <row r="13">
          <cell r="Q13">
            <v>-10</v>
          </cell>
          <cell r="R13">
            <v>-32.699979486881254</v>
          </cell>
          <cell r="T13">
            <v>-225.4335251228583</v>
          </cell>
          <cell r="U13">
            <v>101.06317858629077</v>
          </cell>
          <cell r="V13">
            <v>131.07102147228454</v>
          </cell>
        </row>
        <row r="14">
          <cell r="Q14">
            <v>-9</v>
          </cell>
          <cell r="R14">
            <v>-300.72908789396985</v>
          </cell>
          <cell r="T14">
            <v>-615.69972393239846</v>
          </cell>
          <cell r="U14">
            <v>94.921780499457782</v>
          </cell>
          <cell r="V14">
            <v>-222.16405439665758</v>
          </cell>
        </row>
        <row r="15">
          <cell r="Q15">
            <v>-8</v>
          </cell>
          <cell r="R15">
            <v>-340.95854477825202</v>
          </cell>
          <cell r="T15">
            <v>-335.57295155497081</v>
          </cell>
          <cell r="U15">
            <v>146.19072506931425</v>
          </cell>
          <cell r="V15">
            <v>-609.00618701834424</v>
          </cell>
        </row>
        <row r="16">
          <cell r="Q16">
            <v>-7</v>
          </cell>
          <cell r="R16">
            <v>-308.46195340339358</v>
          </cell>
          <cell r="T16">
            <v>-206.45356345906762</v>
          </cell>
          <cell r="U16">
            <v>147.305776797482</v>
          </cell>
          <cell r="V16">
            <v>-471.51630719357456</v>
          </cell>
        </row>
        <row r="17">
          <cell r="Q17">
            <v>-6</v>
          </cell>
          <cell r="R17">
            <v>-261.3210753253797</v>
          </cell>
          <cell r="T17">
            <v>74.371454410678965</v>
          </cell>
          <cell r="U17">
            <v>126.91287980360578</v>
          </cell>
          <cell r="V17">
            <v>-377.91218474365843</v>
          </cell>
        </row>
        <row r="18">
          <cell r="Q18">
            <v>-5</v>
          </cell>
          <cell r="R18">
            <v>-288.88494843521505</v>
          </cell>
          <cell r="T18">
            <v>81.013919101914325</v>
          </cell>
          <cell r="U18">
            <v>155.13080528779381</v>
          </cell>
          <cell r="V18">
            <v>-260.54748204414608</v>
          </cell>
        </row>
        <row r="19">
          <cell r="Q19">
            <v>-4</v>
          </cell>
          <cell r="R19">
            <v>-249.64225670216666</v>
          </cell>
          <cell r="T19">
            <v>131.3141182475924</v>
          </cell>
          <cell r="U19">
            <v>159.07223239657125</v>
          </cell>
          <cell r="V19">
            <v>-280.71813560699087</v>
          </cell>
        </row>
        <row r="20">
          <cell r="Q20">
            <v>-3</v>
          </cell>
          <cell r="R20">
            <v>-286.47048261561923</v>
          </cell>
          <cell r="T20">
            <v>253.52882708634348</v>
          </cell>
          <cell r="U20">
            <v>180.62026389482673</v>
          </cell>
          <cell r="V20">
            <v>-232.38808013659161</v>
          </cell>
        </row>
        <row r="21">
          <cell r="Q21">
            <v>-2</v>
          </cell>
          <cell r="R21">
            <v>-282.1156376999856</v>
          </cell>
          <cell r="T21">
            <v>291.23022081951802</v>
          </cell>
          <cell r="U21">
            <v>210.23708830300529</v>
          </cell>
          <cell r="V21">
            <v>-246.31620318245635</v>
          </cell>
        </row>
        <row r="22">
          <cell r="Q22">
            <v>-1</v>
          </cell>
          <cell r="R22">
            <v>-231.63385622102382</v>
          </cell>
          <cell r="T22">
            <v>335.02855856543579</v>
          </cell>
          <cell r="U22">
            <v>173.8191293429386</v>
          </cell>
          <cell r="V22">
            <v>-198.1199432331552</v>
          </cell>
        </row>
        <row r="23">
          <cell r="Q23">
            <v>0</v>
          </cell>
          <cell r="R23">
            <v>-332.37044998794602</v>
          </cell>
          <cell r="T23">
            <v>296.15383760641294</v>
          </cell>
          <cell r="U23">
            <v>177.07693675675472</v>
          </cell>
          <cell r="V23">
            <v>-196.14361247907013</v>
          </cell>
        </row>
        <row r="24">
          <cell r="Q24">
            <v>1</v>
          </cell>
          <cell r="R24">
            <v>-230.51254717648979</v>
          </cell>
          <cell r="T24">
            <v>250.2365472299723</v>
          </cell>
          <cell r="U24">
            <v>273.29496263357123</v>
          </cell>
          <cell r="V24">
            <v>-197.81839066779082</v>
          </cell>
        </row>
        <row r="25">
          <cell r="Q25">
            <v>2</v>
          </cell>
          <cell r="R25">
            <v>-230.70477187842587</v>
          </cell>
          <cell r="T25">
            <v>283.84635901339868</v>
          </cell>
          <cell r="U25">
            <v>193.0315344505604</v>
          </cell>
          <cell r="V25">
            <v>-185.10735709710909</v>
          </cell>
        </row>
        <row r="26">
          <cell r="Q26">
            <v>3</v>
          </cell>
          <cell r="R26">
            <v>-312.9336791483147</v>
          </cell>
          <cell r="T26">
            <v>41.937571157991044</v>
          </cell>
          <cell r="U26">
            <v>138.19583896168484</v>
          </cell>
          <cell r="V26">
            <v>-441.7780109465802</v>
          </cell>
        </row>
        <row r="27">
          <cell r="Q27">
            <v>4</v>
          </cell>
          <cell r="R27">
            <v>-138.91165008605731</v>
          </cell>
          <cell r="T27">
            <v>246.94329070411663</v>
          </cell>
          <cell r="U27">
            <v>156.50854129465591</v>
          </cell>
          <cell r="V27">
            <v>-207.43760433192043</v>
          </cell>
        </row>
        <row r="28">
          <cell r="Q28">
            <v>5</v>
          </cell>
          <cell r="R28">
            <v>-92.309576167749427</v>
          </cell>
          <cell r="T28">
            <v>234.50309969932255</v>
          </cell>
          <cell r="U28">
            <v>153.06401050101812</v>
          </cell>
          <cell r="V28">
            <v>-210.14474701769927</v>
          </cell>
        </row>
        <row r="29">
          <cell r="Q29">
            <v>6</v>
          </cell>
          <cell r="R29">
            <v>-178.51884275958062</v>
          </cell>
          <cell r="T29">
            <v>41.174815508623695</v>
          </cell>
          <cell r="U29">
            <v>223.64753668553197</v>
          </cell>
          <cell r="V29">
            <v>-277.663793668859</v>
          </cell>
        </row>
        <row r="30">
          <cell r="Q30">
            <v>7</v>
          </cell>
          <cell r="R30">
            <v>-137.90125388568092</v>
          </cell>
          <cell r="T30">
            <v>-229.74013441649208</v>
          </cell>
          <cell r="U30">
            <v>188.58897972233825</v>
          </cell>
          <cell r="V30">
            <v>-255.39191344134102</v>
          </cell>
        </row>
        <row r="31">
          <cell r="Q31">
            <v>8</v>
          </cell>
          <cell r="R31">
            <v>-151.58163004604924</v>
          </cell>
          <cell r="T31">
            <v>-283.35015229881128</v>
          </cell>
          <cell r="U31">
            <v>164.17907352506955</v>
          </cell>
          <cell r="V31">
            <v>-469.20305813684666</v>
          </cell>
        </row>
        <row r="32">
          <cell r="Q32">
            <v>9</v>
          </cell>
          <cell r="R32">
            <v>-96.906590689189414</v>
          </cell>
          <cell r="T32">
            <v>-445.21874979456885</v>
          </cell>
          <cell r="U32">
            <v>168.05133379965736</v>
          </cell>
          <cell r="V32">
            <v>-67.55482995335727</v>
          </cell>
        </row>
        <row r="33">
          <cell r="Q33">
            <v>10</v>
          </cell>
          <cell r="R33">
            <v>159.77714157422713</v>
          </cell>
          <cell r="T33">
            <v>-149.61265836921174</v>
          </cell>
          <cell r="U33">
            <v>90.608556704789194</v>
          </cell>
          <cell r="V33">
            <v>548.8939069973643</v>
          </cell>
        </row>
        <row r="34">
          <cell r="Q34">
            <v>11</v>
          </cell>
          <cell r="R34">
            <v>-96.489805786953198</v>
          </cell>
          <cell r="T34">
            <v>-222.16007552409857</v>
          </cell>
          <cell r="U34">
            <v>100.39481244895168</v>
          </cell>
          <cell r="V34">
            <v>409.76825562585708</v>
          </cell>
        </row>
        <row r="35">
          <cell r="Q35">
            <v>12.000000000000014</v>
          </cell>
          <cell r="R35">
            <v>-62.521243990903741</v>
          </cell>
          <cell r="T35">
            <v>-112.83708077671781</v>
          </cell>
          <cell r="U35">
            <v>98.178821551103454</v>
          </cell>
          <cell r="V35">
            <v>296.0810219773096</v>
          </cell>
        </row>
        <row r="36">
          <cell r="Q36">
            <v>13.000000000000014</v>
          </cell>
          <cell r="R36">
            <v>-31.227206375436303</v>
          </cell>
          <cell r="T36">
            <v>-109.21732944733895</v>
          </cell>
          <cell r="U36">
            <v>106.4427476802497</v>
          </cell>
          <cell r="V36">
            <v>106.34525801316254</v>
          </cell>
        </row>
        <row r="37">
          <cell r="Q37">
            <v>14.000000000000014</v>
          </cell>
          <cell r="R37">
            <v>-91.979270641338942</v>
          </cell>
          <cell r="T37">
            <v>-204.81771089952582</v>
          </cell>
          <cell r="U37">
            <v>81.631877031767019</v>
          </cell>
          <cell r="V37">
            <v>-54.320680475216754</v>
          </cell>
        </row>
        <row r="38">
          <cell r="Q38">
            <v>15.000000000000014</v>
          </cell>
          <cell r="R38">
            <v>95.168203305446553</v>
          </cell>
          <cell r="T38">
            <v>-39.995441200312975</v>
          </cell>
          <cell r="U38">
            <v>86.377616729108667</v>
          </cell>
          <cell r="V38">
            <v>170.30816077431155</v>
          </cell>
        </row>
        <row r="39">
          <cell r="Q39">
            <v>16.000000000000014</v>
          </cell>
          <cell r="R39">
            <v>11.876840307683471</v>
          </cell>
          <cell r="T39">
            <v>-166.8752884636323</v>
          </cell>
          <cell r="U39">
            <v>115.36046710583372</v>
          </cell>
          <cell r="V39">
            <v>-2.4377132689325869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AX78"/>
  <sheetViews>
    <sheetView topLeftCell="T1" workbookViewId="0">
      <selection activeCell="W1" sqref="W1:W1048576"/>
    </sheetView>
  </sheetViews>
  <sheetFormatPr baseColWidth="10" defaultColWidth="8.83203125" defaultRowHeight="14" x14ac:dyDescent="0"/>
  <cols>
    <col min="4" max="4" width="13.83203125" customWidth="1"/>
    <col min="6" max="6" width="8.83203125" style="3"/>
    <col min="7" max="12" width="13.6640625" customWidth="1"/>
    <col min="14" max="14" width="12" customWidth="1"/>
    <col min="15" max="15" width="14.33203125" bestFit="1" customWidth="1"/>
    <col min="16" max="16" width="20" customWidth="1"/>
    <col min="17" max="23" width="13.6640625" customWidth="1"/>
  </cols>
  <sheetData>
    <row r="1" spans="4:50">
      <c r="L1" t="s">
        <v>12</v>
      </c>
      <c r="M1">
        <v>220</v>
      </c>
      <c r="N1" t="s">
        <v>14</v>
      </c>
      <c r="P1" t="s">
        <v>19</v>
      </c>
      <c r="Q1">
        <f>E/2/(1+nu)</f>
        <v>85.9375</v>
      </c>
    </row>
    <row r="2" spans="4:50">
      <c r="L2" t="s">
        <v>13</v>
      </c>
      <c r="M2">
        <v>0.28000000000000003</v>
      </c>
      <c r="P2" t="s">
        <v>20</v>
      </c>
      <c r="Q2">
        <f>E*nu/(1+nu)/(1-2*nu)</f>
        <v>109.37500000000003</v>
      </c>
    </row>
    <row r="3" spans="4:50">
      <c r="R3">
        <f>(2*G*G7+Q2*N7)/1000</f>
        <v>163.28365311943665</v>
      </c>
      <c r="S3">
        <f>(2*G*(G7+H7)+Q2*(N7+O7))/1000-R7</f>
        <v>83.470177614413785</v>
      </c>
    </row>
    <row r="4" spans="4:50">
      <c r="D4" s="20" t="s">
        <v>24</v>
      </c>
      <c r="G4" s="66" t="s">
        <v>10</v>
      </c>
      <c r="H4" s="66"/>
      <c r="I4" s="66"/>
      <c r="J4" s="66"/>
      <c r="K4" s="66"/>
      <c r="L4" s="66"/>
      <c r="R4" s="65" t="s">
        <v>11</v>
      </c>
      <c r="S4" s="65"/>
      <c r="T4" s="65"/>
      <c r="U4" s="65"/>
      <c r="V4" s="65"/>
      <c r="W4" s="65"/>
      <c r="AW4">
        <v>800</v>
      </c>
      <c r="AX4">
        <v>-9.6</v>
      </c>
    </row>
    <row r="5" spans="4:50">
      <c r="D5" s="4" t="s">
        <v>33</v>
      </c>
      <c r="G5" s="64" t="s">
        <v>8</v>
      </c>
      <c r="H5" s="64"/>
      <c r="I5" s="64" t="s">
        <v>7</v>
      </c>
      <c r="J5" s="64"/>
      <c r="K5" s="64" t="s">
        <v>9</v>
      </c>
      <c r="L5" s="64"/>
      <c r="N5" s="5" t="s">
        <v>17</v>
      </c>
      <c r="O5" s="7" t="s">
        <v>18</v>
      </c>
      <c r="P5" s="4"/>
      <c r="Q5" s="4"/>
      <c r="R5" s="64" t="s">
        <v>8</v>
      </c>
      <c r="S5" s="64"/>
      <c r="T5" s="64" t="s">
        <v>7</v>
      </c>
      <c r="U5" s="64"/>
      <c r="V5" s="64" t="s">
        <v>9</v>
      </c>
      <c r="W5" s="64"/>
      <c r="AW5">
        <v>-800</v>
      </c>
      <c r="AX5">
        <v>-9.6</v>
      </c>
    </row>
    <row r="6" spans="4:50">
      <c r="D6" s="5" t="s">
        <v>2</v>
      </c>
      <c r="E6" s="5" t="s">
        <v>3</v>
      </c>
      <c r="F6" s="5" t="s">
        <v>4</v>
      </c>
      <c r="G6" s="5" t="s">
        <v>5</v>
      </c>
      <c r="H6" s="5" t="s">
        <v>6</v>
      </c>
      <c r="I6" s="5" t="s">
        <v>5</v>
      </c>
      <c r="J6" s="5" t="s">
        <v>6</v>
      </c>
      <c r="K6" s="5" t="s">
        <v>5</v>
      </c>
      <c r="L6" s="5" t="s">
        <v>6</v>
      </c>
      <c r="N6" s="3"/>
      <c r="O6" s="3"/>
      <c r="P6" s="5" t="s">
        <v>3</v>
      </c>
      <c r="Q6" s="5" t="s">
        <v>4</v>
      </c>
      <c r="R6" s="5" t="s">
        <v>15</v>
      </c>
      <c r="S6" s="5" t="s">
        <v>16</v>
      </c>
      <c r="T6" s="5" t="s">
        <v>15</v>
      </c>
      <c r="U6" s="5" t="s">
        <v>16</v>
      </c>
      <c r="V6" s="5" t="s">
        <v>15</v>
      </c>
      <c r="W6" s="5" t="s">
        <v>16</v>
      </c>
      <c r="AX6">
        <v>9.6</v>
      </c>
    </row>
    <row r="7" spans="4:50">
      <c r="D7" s="3" t="s">
        <v>1</v>
      </c>
      <c r="E7" s="3">
        <v>0.15</v>
      </c>
      <c r="F7" s="3">
        <v>-24</v>
      </c>
      <c r="G7" s="2">
        <v>897.57123479621862</v>
      </c>
      <c r="H7" s="2">
        <v>126.98800636130034</v>
      </c>
      <c r="I7" s="2">
        <v>-750.75571389083598</v>
      </c>
      <c r="J7" s="2">
        <v>145.56884783412988</v>
      </c>
      <c r="K7" s="2">
        <v>-64.405489921733931</v>
      </c>
      <c r="L7" s="2">
        <v>291.04647399716634</v>
      </c>
      <c r="N7" s="2">
        <f>SUM(G7,I7,K7)</f>
        <v>82.41003098364871</v>
      </c>
      <c r="O7" s="2">
        <f>SUM(H7,J7,L7)</f>
        <v>563.60332819259656</v>
      </c>
      <c r="P7" s="6">
        <f>E7</f>
        <v>0.15</v>
      </c>
      <c r="Q7" s="2">
        <f>F7</f>
        <v>-24</v>
      </c>
      <c r="R7" s="2">
        <f>E/1000/(1+nu)*(G7+(nu/(1-2*nu))*N7)</f>
        <v>163.28365311943665</v>
      </c>
      <c r="S7" s="2">
        <f t="shared" ref="S7:S39" si="0">E/1000/(1+nu)*(G7+H7+(nu/(1-2*nu))*(N7+O7))-R7</f>
        <v>83.470177614413757</v>
      </c>
      <c r="T7" s="2">
        <f t="shared" ref="T7:T39" si="1">E/1000/(1+nu)*(I7+(nu/(1-2*nu))*N7)</f>
        <v>-120.02254118615086</v>
      </c>
      <c r="U7" s="2">
        <f t="shared" ref="U7:U38" si="2">E/1000/(1+nu)*(I7+J7+(nu/(1-2*nu))*(N7+O7))-T7</f>
        <v>86.663759742556351</v>
      </c>
      <c r="V7" s="2">
        <f t="shared" ref="V7:V39" si="3">E/1000/(1+nu)*(K7+(nu/(1-2*nu))*N7)</f>
        <v>-2.0560964414614409</v>
      </c>
      <c r="W7" s="2">
        <f t="shared" ref="W7:W38" si="4">E/1000/(1+nu)*(K7+L7+(nu/(1-2*nu))*(N7+O7))-V7</f>
        <v>111.66772673932823</v>
      </c>
      <c r="AX7">
        <v>9.6</v>
      </c>
    </row>
    <row r="8" spans="4:50">
      <c r="D8" s="3" t="s">
        <v>1</v>
      </c>
      <c r="E8" s="3">
        <v>0.15</v>
      </c>
      <c r="F8" s="3">
        <v>-16</v>
      </c>
      <c r="G8" s="2">
        <v>373.56500405768594</v>
      </c>
      <c r="H8" s="2">
        <v>101.55170260132081</v>
      </c>
      <c r="I8" s="2">
        <v>-612.28674210143345</v>
      </c>
      <c r="J8" s="2">
        <v>138.75413906370386</v>
      </c>
      <c r="K8" s="2">
        <v>834.38422829911042</v>
      </c>
      <c r="L8" s="2">
        <v>312.72311088688275</v>
      </c>
      <c r="N8" s="2">
        <f t="shared" ref="N8:N39" si="5">SUM(G8,I8,K8)</f>
        <v>595.66249025536285</v>
      </c>
      <c r="O8" s="2">
        <f t="shared" ref="O8:O39" si="6">SUM(H8,J8,L8)</f>
        <v>553.02895255190742</v>
      </c>
      <c r="P8" s="6">
        <f t="shared" ref="P8:P39" si="7">E8</f>
        <v>0.15</v>
      </c>
      <c r="Q8" s="2">
        <f t="shared" ref="Q8:Q39" si="8">F8</f>
        <v>-16</v>
      </c>
      <c r="R8" s="2">
        <f t="shared" ref="R8:R39" si="9">E/1000/(1+nu)*(G8+(nu/(1-2*nu))*N8)</f>
        <v>129.35706994409509</v>
      </c>
      <c r="S8" s="2">
        <f t="shared" si="0"/>
        <v>77.941740569966896</v>
      </c>
      <c r="T8" s="2">
        <f t="shared" si="1"/>
        <v>-40.086198927003551</v>
      </c>
      <c r="U8" s="2">
        <f t="shared" si="2"/>
        <v>84.335909336938983</v>
      </c>
      <c r="V8" s="2">
        <f t="shared" si="3"/>
        <v>208.56037411058992</v>
      </c>
      <c r="W8" s="2">
        <f t="shared" si="4"/>
        <v>114.23682636904783</v>
      </c>
    </row>
    <row r="9" spans="4:50">
      <c r="D9" s="3" t="s">
        <v>1</v>
      </c>
      <c r="E9" s="3">
        <v>0.15</v>
      </c>
      <c r="F9" s="3">
        <v>-15</v>
      </c>
      <c r="G9" s="2">
        <v>446.54271028319539</v>
      </c>
      <c r="H9" s="2">
        <v>126.62565870104942</v>
      </c>
      <c r="I9" s="2">
        <v>-586.00100087803617</v>
      </c>
      <c r="J9" s="2">
        <v>120.40099253986222</v>
      </c>
      <c r="K9" s="2">
        <v>1108.0752799321085</v>
      </c>
      <c r="L9" s="2">
        <v>195.73160324044511</v>
      </c>
      <c r="N9" s="2">
        <f t="shared" si="5"/>
        <v>968.6169893372678</v>
      </c>
      <c r="O9" s="2">
        <f t="shared" si="6"/>
        <v>442.75825448135674</v>
      </c>
      <c r="P9" s="6">
        <f t="shared" si="7"/>
        <v>0.15</v>
      </c>
      <c r="Q9" s="2">
        <f t="shared" si="8"/>
        <v>-15</v>
      </c>
      <c r="R9" s="2">
        <f t="shared" si="9"/>
        <v>182.69201153868789</v>
      </c>
      <c r="S9" s="2">
        <f t="shared" si="0"/>
        <v>70.190469173141253</v>
      </c>
      <c r="T9" s="2">
        <f t="shared" si="1"/>
        <v>5.2235611828512205</v>
      </c>
      <c r="U9" s="2">
        <f t="shared" si="2"/>
        <v>69.120604676687208</v>
      </c>
      <c r="V9" s="2">
        <f t="shared" si="3"/>
        <v>296.39292194709486</v>
      </c>
      <c r="W9" s="2">
        <f t="shared" si="4"/>
        <v>82.068053390849855</v>
      </c>
    </row>
    <row r="10" spans="4:50">
      <c r="D10" s="3" t="s">
        <v>1</v>
      </c>
      <c r="E10" s="3">
        <v>0.15</v>
      </c>
      <c r="F10" s="3">
        <v>-14</v>
      </c>
      <c r="G10" s="2">
        <v>81.999302603258116</v>
      </c>
      <c r="H10" s="2">
        <v>125.10469932210415</v>
      </c>
      <c r="I10" s="2">
        <v>-480.54398431748541</v>
      </c>
      <c r="J10" s="2">
        <v>146.9301731503416</v>
      </c>
      <c r="K10" s="2">
        <v>1431.3564372450237</v>
      </c>
      <c r="L10" s="2">
        <v>244.72171811428257</v>
      </c>
      <c r="N10" s="2">
        <f t="shared" si="5"/>
        <v>1032.8117555307963</v>
      </c>
      <c r="O10" s="2">
        <f t="shared" si="6"/>
        <v>516.75659058672829</v>
      </c>
      <c r="P10" s="6">
        <f t="shared" si="7"/>
        <v>0.15</v>
      </c>
      <c r="Q10" s="2">
        <f t="shared" si="8"/>
        <v>-14</v>
      </c>
      <c r="R10" s="2">
        <f t="shared" si="9"/>
        <v>127.05741589611586</v>
      </c>
      <c r="S10" s="2">
        <f t="shared" si="0"/>
        <v>78.022622291410045</v>
      </c>
      <c r="T10" s="2">
        <f t="shared" si="1"/>
        <v>30.370288456613068</v>
      </c>
      <c r="U10" s="2">
        <f t="shared" si="2"/>
        <v>81.773875605638366</v>
      </c>
      <c r="V10" s="2">
        <f t="shared" si="3"/>
        <v>358.97817341266932</v>
      </c>
      <c r="W10" s="2">
        <f t="shared" si="4"/>
        <v>98.581797396315721</v>
      </c>
    </row>
    <row r="11" spans="4:50">
      <c r="D11" s="3" t="s">
        <v>1</v>
      </c>
      <c r="E11" s="3">
        <v>0.15</v>
      </c>
      <c r="F11" s="3">
        <v>-13</v>
      </c>
      <c r="G11" s="2">
        <v>2.8125770052247572</v>
      </c>
      <c r="H11" s="2">
        <v>115.62415868111997</v>
      </c>
      <c r="I11" s="2">
        <v>-779.27492795207672</v>
      </c>
      <c r="J11" s="2">
        <v>153.22993766179025</v>
      </c>
      <c r="K11" s="2">
        <v>1819.4833714643748</v>
      </c>
      <c r="L11" s="2">
        <v>185.07600777511516</v>
      </c>
      <c r="N11" s="2">
        <f t="shared" si="5"/>
        <v>1043.0210205175229</v>
      </c>
      <c r="O11" s="2">
        <f t="shared" si="6"/>
        <v>453.93010411802538</v>
      </c>
      <c r="P11" s="6">
        <f t="shared" si="7"/>
        <v>0.15</v>
      </c>
      <c r="Q11" s="2">
        <f t="shared" si="8"/>
        <v>-13</v>
      </c>
      <c r="R11" s="2">
        <f t="shared" si="9"/>
        <v>114.56383579187707</v>
      </c>
      <c r="S11" s="2">
        <f t="shared" si="0"/>
        <v>69.521507411226565</v>
      </c>
      <c r="T11" s="2">
        <f t="shared" si="1"/>
        <v>-19.857454122659114</v>
      </c>
      <c r="U11" s="2">
        <f t="shared" si="2"/>
        <v>75.985000673529242</v>
      </c>
      <c r="V11" s="2">
        <f t="shared" si="3"/>
        <v>426.80412858954355</v>
      </c>
      <c r="W11" s="2">
        <f t="shared" si="4"/>
        <v>81.458543974256941</v>
      </c>
    </row>
    <row r="12" spans="4:50">
      <c r="D12" s="3" t="s">
        <v>1</v>
      </c>
      <c r="E12" s="3">
        <v>0.15</v>
      </c>
      <c r="F12" s="3">
        <v>-12</v>
      </c>
      <c r="G12" s="2">
        <v>-123.2844309182457</v>
      </c>
      <c r="H12" s="2">
        <v>121.74493345184945</v>
      </c>
      <c r="I12" s="2">
        <v>-1252.8054598760184</v>
      </c>
      <c r="J12" s="2">
        <v>131.24787976589664</v>
      </c>
      <c r="K12" s="2">
        <v>2530.2929679893559</v>
      </c>
      <c r="L12" s="2">
        <v>204.70755542744155</v>
      </c>
      <c r="N12" s="2">
        <f t="shared" si="5"/>
        <v>1154.2030771950917</v>
      </c>
      <c r="O12" s="2">
        <f t="shared" si="6"/>
        <v>457.70036864518761</v>
      </c>
      <c r="P12" s="6">
        <f t="shared" si="7"/>
        <v>0.15</v>
      </c>
      <c r="Q12" s="2">
        <f t="shared" si="8"/>
        <v>-12</v>
      </c>
      <c r="R12" s="2">
        <f t="shared" si="9"/>
        <v>105.05145000413971</v>
      </c>
      <c r="S12" s="2">
        <f t="shared" si="0"/>
        <v>70.985888257604032</v>
      </c>
      <c r="T12" s="2">
        <f t="shared" si="1"/>
        <v>-89.084976847977487</v>
      </c>
      <c r="U12" s="2">
        <f t="shared" si="2"/>
        <v>72.619207155330898</v>
      </c>
      <c r="V12" s="2">
        <f t="shared" si="3"/>
        <v>561.13506544138374</v>
      </c>
      <c r="W12" s="2">
        <f t="shared" si="4"/>
        <v>85.245088909658989</v>
      </c>
    </row>
    <row r="13" spans="4:50">
      <c r="D13" s="3" t="s">
        <v>1</v>
      </c>
      <c r="E13" s="3">
        <v>0.15</v>
      </c>
      <c r="F13" s="3">
        <v>-11</v>
      </c>
      <c r="G13" s="2">
        <v>366.85192538614638</v>
      </c>
      <c r="H13" s="2">
        <v>114.60437194417187</v>
      </c>
      <c r="I13" s="2">
        <v>-1340.0950494773479</v>
      </c>
      <c r="J13" s="2">
        <v>133.34686176474497</v>
      </c>
      <c r="K13" s="2">
        <v>2664.6671988117582</v>
      </c>
      <c r="L13" s="2">
        <v>195.34625061523184</v>
      </c>
      <c r="N13" s="2">
        <f t="shared" si="5"/>
        <v>1691.4240747205567</v>
      </c>
      <c r="O13" s="2">
        <f t="shared" si="6"/>
        <v>443.29748432414868</v>
      </c>
      <c r="P13" s="6">
        <f t="shared" si="7"/>
        <v>0.15</v>
      </c>
      <c r="Q13" s="2">
        <f t="shared" si="8"/>
        <v>-11</v>
      </c>
      <c r="R13" s="2">
        <f t="shared" si="9"/>
        <v>248.05218284830485</v>
      </c>
      <c r="S13" s="2">
        <f t="shared" si="0"/>
        <v>68.183288775858301</v>
      </c>
      <c r="T13" s="2">
        <f t="shared" si="1"/>
        <v>-45.329328456358226</v>
      </c>
      <c r="U13" s="2">
        <f t="shared" si="2"/>
        <v>71.404654213769305</v>
      </c>
      <c r="V13" s="2">
        <f t="shared" si="3"/>
        <v>642.98918296833187</v>
      </c>
      <c r="W13" s="2">
        <f t="shared" si="4"/>
        <v>82.060799172446764</v>
      </c>
    </row>
    <row r="14" spans="4:50">
      <c r="D14" s="3" t="s">
        <v>34</v>
      </c>
      <c r="E14" s="3">
        <v>0.15</v>
      </c>
      <c r="F14" s="3">
        <v>-10</v>
      </c>
      <c r="G14" s="2">
        <v>889.15714660288359</v>
      </c>
      <c r="H14" s="2">
        <v>141.24981520012625</v>
      </c>
      <c r="I14" s="2">
        <v>-1432.3014593137796</v>
      </c>
      <c r="J14" s="2">
        <v>152.96989040708536</v>
      </c>
      <c r="K14" s="2">
        <v>1636.9362851944265</v>
      </c>
      <c r="L14" s="2">
        <v>298.02839345375014</v>
      </c>
      <c r="N14" s="2">
        <f t="shared" si="5"/>
        <v>1093.7919724835306</v>
      </c>
      <c r="O14" s="2">
        <f t="shared" si="6"/>
        <v>592.24809906096175</v>
      </c>
      <c r="P14" s="6">
        <f t="shared" si="7"/>
        <v>0.15</v>
      </c>
      <c r="Q14" s="2">
        <f t="shared" si="8"/>
        <v>-10</v>
      </c>
      <c r="R14" s="2">
        <f t="shared" si="9"/>
        <v>272.45738156275678</v>
      </c>
      <c r="S14" s="2">
        <f t="shared" si="0"/>
        <v>89.054447822314444</v>
      </c>
      <c r="T14" s="2">
        <f t="shared" si="1"/>
        <v>-126.5433163291697</v>
      </c>
      <c r="U14" s="2">
        <f t="shared" si="2"/>
        <v>91.068835748510509</v>
      </c>
      <c r="V14" s="2">
        <f t="shared" si="3"/>
        <v>400.98192100817818</v>
      </c>
      <c r="W14" s="2">
        <f t="shared" si="4"/>
        <v>116.00076595965612</v>
      </c>
    </row>
    <row r="15" spans="4:50">
      <c r="D15" s="3" t="s">
        <v>0</v>
      </c>
      <c r="E15" s="3">
        <v>0.15</v>
      </c>
      <c r="F15" s="3">
        <v>-9</v>
      </c>
      <c r="G15" s="2">
        <v>1471.4549039614672</v>
      </c>
      <c r="H15" s="2">
        <v>187.59716083952503</v>
      </c>
      <c r="I15" s="2">
        <v>-832.26320209257415</v>
      </c>
      <c r="J15" s="2">
        <v>188.91307212505046</v>
      </c>
      <c r="K15" s="2">
        <v>-959.54751240801966</v>
      </c>
      <c r="L15" s="2">
        <v>238.29750316873708</v>
      </c>
      <c r="N15" s="2">
        <f t="shared" si="5"/>
        <v>-320.35581053912665</v>
      </c>
      <c r="O15" s="2">
        <f t="shared" si="6"/>
        <v>614.80773613331257</v>
      </c>
      <c r="P15" s="6">
        <f t="shared" si="7"/>
        <v>0.15</v>
      </c>
      <c r="Q15" s="2">
        <f t="shared" si="8"/>
        <v>-9</v>
      </c>
      <c r="R15" s="2">
        <f t="shared" si="9"/>
        <v>217.86739484066018</v>
      </c>
      <c r="S15" s="2">
        <f t="shared" si="0"/>
        <v>99.487858158874445</v>
      </c>
      <c r="T15" s="2">
        <f t="shared" si="1"/>
        <v>-178.08415463737816</v>
      </c>
      <c r="U15" s="2">
        <f t="shared" si="2"/>
        <v>99.714030411074106</v>
      </c>
      <c r="V15" s="2">
        <f t="shared" si="3"/>
        <v>-199.96114547284537</v>
      </c>
      <c r="W15" s="2">
        <f t="shared" si="4"/>
        <v>108.20197949670776</v>
      </c>
    </row>
    <row r="16" spans="4:50">
      <c r="D16" s="3" t="s">
        <v>0</v>
      </c>
      <c r="E16" s="3">
        <v>0.15</v>
      </c>
      <c r="F16" s="3">
        <v>-8</v>
      </c>
      <c r="G16" s="2">
        <v>748.06586302615551</v>
      </c>
      <c r="H16" s="2">
        <v>203.61627727889913</v>
      </c>
      <c r="I16" s="2">
        <v>-322.62308752209469</v>
      </c>
      <c r="J16" s="2">
        <v>258.8789736876206</v>
      </c>
      <c r="K16" s="2">
        <v>-432.82517869097478</v>
      </c>
      <c r="L16" s="2">
        <v>413.6914923940621</v>
      </c>
      <c r="N16" s="2">
        <f t="shared" si="5"/>
        <v>-7.3824031869139617</v>
      </c>
      <c r="O16" s="2">
        <f t="shared" si="6"/>
        <v>876.18674336058189</v>
      </c>
      <c r="P16" s="6">
        <f t="shared" si="7"/>
        <v>0.15</v>
      </c>
      <c r="Q16" s="2">
        <f t="shared" si="8"/>
        <v>-8</v>
      </c>
      <c r="R16" s="2">
        <f t="shared" si="9"/>
        <v>127.76636985905176</v>
      </c>
      <c r="S16" s="2">
        <f t="shared" si="0"/>
        <v>130.82947271237444</v>
      </c>
      <c r="T16" s="2">
        <f t="shared" si="1"/>
        <v>-56.258293516428736</v>
      </c>
      <c r="U16" s="2">
        <f t="shared" si="2"/>
        <v>140.32774865762343</v>
      </c>
      <c r="V16" s="2">
        <f t="shared" si="3"/>
        <v>-75.199277936080009</v>
      </c>
      <c r="W16" s="2">
        <f t="shared" si="4"/>
        <v>166.9361503102931</v>
      </c>
    </row>
    <row r="17" spans="4:23">
      <c r="D17" s="3" t="s">
        <v>0</v>
      </c>
      <c r="E17" s="3">
        <v>0.15</v>
      </c>
      <c r="F17" s="3">
        <v>-7</v>
      </c>
      <c r="G17" s="2">
        <v>688.01201764135794</v>
      </c>
      <c r="H17" s="2">
        <v>189.38671526113217</v>
      </c>
      <c r="I17" s="2">
        <v>1607.1057998968552</v>
      </c>
      <c r="J17" s="2">
        <v>262.01671030436023</v>
      </c>
      <c r="K17" s="2">
        <v>-1167.8861288139037</v>
      </c>
      <c r="L17" s="2">
        <v>1311.6820070547747</v>
      </c>
      <c r="N17" s="2">
        <f t="shared" si="5"/>
        <v>1127.2316887243092</v>
      </c>
      <c r="O17" s="2">
        <f t="shared" si="6"/>
        <v>1763.0854326202671</v>
      </c>
      <c r="P17" s="6">
        <f t="shared" si="7"/>
        <v>0.15</v>
      </c>
      <c r="Q17" s="2">
        <f t="shared" si="8"/>
        <v>-7</v>
      </c>
      <c r="R17" s="2">
        <f t="shared" si="9"/>
        <v>241.54303148632974</v>
      </c>
      <c r="S17" s="2">
        <f t="shared" si="0"/>
        <v>225.38831087834885</v>
      </c>
      <c r="T17" s="2">
        <f t="shared" si="1"/>
        <v>399.51227531149328</v>
      </c>
      <c r="U17" s="2">
        <f t="shared" si="2"/>
        <v>237.87159127640376</v>
      </c>
      <c r="V17" s="2">
        <f t="shared" si="3"/>
        <v>-77.439462435668361</v>
      </c>
      <c r="W17" s="2">
        <f t="shared" si="4"/>
        <v>418.28281415538112</v>
      </c>
    </row>
    <row r="18" spans="4:23">
      <c r="D18" s="3" t="s">
        <v>0</v>
      </c>
      <c r="E18" s="3">
        <v>0.15</v>
      </c>
      <c r="F18" s="3">
        <v>-6</v>
      </c>
      <c r="G18" s="2">
        <v>508.75495651936842</v>
      </c>
      <c r="H18" s="2">
        <v>186.71443621475873</v>
      </c>
      <c r="I18" s="2">
        <v>1563.2599443817128</v>
      </c>
      <c r="J18" s="2">
        <v>315.2831200497576</v>
      </c>
      <c r="K18" s="2">
        <v>-1389.7411820942671</v>
      </c>
      <c r="L18" s="2">
        <v>746.35398157156226</v>
      </c>
      <c r="N18" s="2">
        <f t="shared" si="5"/>
        <v>682.27371880681403</v>
      </c>
      <c r="O18" s="2">
        <f t="shared" si="6"/>
        <v>1248.3515378360785</v>
      </c>
      <c r="P18" s="6">
        <f t="shared" si="7"/>
        <v>0.15</v>
      </c>
      <c r="Q18" s="2">
        <f t="shared" si="8"/>
        <v>-6</v>
      </c>
      <c r="R18" s="2">
        <f t="shared" si="9"/>
        <v>162.06594614626175</v>
      </c>
      <c r="S18" s="2">
        <f t="shared" si="0"/>
        <v>168.6299931752327</v>
      </c>
      <c r="T18" s="2">
        <f t="shared" si="1"/>
        <v>343.30899093510214</v>
      </c>
      <c r="U18" s="2">
        <f t="shared" si="2"/>
        <v>190.72773570937323</v>
      </c>
      <c r="V18" s="2">
        <f t="shared" si="3"/>
        <v>-164.23807767795685</v>
      </c>
      <c r="W18" s="2">
        <f t="shared" si="4"/>
        <v>264.81804003343336</v>
      </c>
    </row>
    <row r="19" spans="4:23">
      <c r="D19" s="3" t="s">
        <v>0</v>
      </c>
      <c r="E19" s="3">
        <v>0.15</v>
      </c>
      <c r="F19" s="3">
        <v>-5</v>
      </c>
      <c r="G19" s="2">
        <v>501.6729071180597</v>
      </c>
      <c r="H19" s="2">
        <v>169.28388169273512</v>
      </c>
      <c r="I19" s="2">
        <v>792.02820769218579</v>
      </c>
      <c r="J19" s="2">
        <v>413.48427347921438</v>
      </c>
      <c r="K19" s="2">
        <v>-1151.7175083103746</v>
      </c>
      <c r="L19" s="2">
        <v>671.2015290625659</v>
      </c>
      <c r="N19" s="2">
        <f t="shared" si="5"/>
        <v>141.98360649987103</v>
      </c>
      <c r="O19" s="2">
        <f t="shared" si="6"/>
        <v>1253.9696842345154</v>
      </c>
      <c r="P19" s="6">
        <f t="shared" si="7"/>
        <v>0.15</v>
      </c>
      <c r="Q19" s="2">
        <f t="shared" si="8"/>
        <v>-5</v>
      </c>
      <c r="R19" s="2">
        <f t="shared" si="9"/>
        <v>101.7544878718399</v>
      </c>
      <c r="S19" s="2">
        <f t="shared" si="0"/>
        <v>166.248601379089</v>
      </c>
      <c r="T19" s="2">
        <f t="shared" si="1"/>
        <v>151.65930515801782</v>
      </c>
      <c r="U19" s="2">
        <f t="shared" si="2"/>
        <v>208.22054371739014</v>
      </c>
      <c r="V19" s="2">
        <f t="shared" si="3"/>
        <v>-182.42198977992223</v>
      </c>
      <c r="W19" s="2">
        <f t="shared" si="4"/>
        <v>252.51569702077865</v>
      </c>
    </row>
    <row r="20" spans="4:23">
      <c r="D20" s="3" t="s">
        <v>0</v>
      </c>
      <c r="E20" s="3">
        <v>0.15</v>
      </c>
      <c r="F20" s="3">
        <v>-4</v>
      </c>
      <c r="G20" s="2">
        <v>723.68218886188515</v>
      </c>
      <c r="H20" s="2">
        <v>125.98667529027921</v>
      </c>
      <c r="I20" s="2">
        <v>396.77269642781249</v>
      </c>
      <c r="J20" s="2">
        <v>252.36600659293384</v>
      </c>
      <c r="K20" s="2">
        <v>-1771.2499730043542</v>
      </c>
      <c r="L20" s="2">
        <v>769.51474604789689</v>
      </c>
      <c r="N20" s="2">
        <f t="shared" si="5"/>
        <v>-650.79508771465657</v>
      </c>
      <c r="O20" s="2">
        <f t="shared" si="6"/>
        <v>1147.8674279311099</v>
      </c>
      <c r="P20" s="6">
        <f t="shared" si="7"/>
        <v>0.15</v>
      </c>
      <c r="Q20" s="2">
        <f t="shared" si="8"/>
        <v>-4</v>
      </c>
      <c r="R20" s="2">
        <f t="shared" si="9"/>
        <v>53.202163491845937</v>
      </c>
      <c r="S20" s="2">
        <f t="shared" si="0"/>
        <v>147.2019597454819</v>
      </c>
      <c r="T20" s="2">
        <f t="shared" si="1"/>
        <v>-2.985405520260298</v>
      </c>
      <c r="U20" s="2">
        <f t="shared" si="2"/>
        <v>168.92340731312564</v>
      </c>
      <c r="V20" s="2">
        <f t="shared" si="3"/>
        <v>-375.61430182891399</v>
      </c>
      <c r="W20" s="2">
        <f t="shared" si="4"/>
        <v>257.80834690694752</v>
      </c>
    </row>
    <row r="21" spans="4:23">
      <c r="D21" s="3" t="s">
        <v>0</v>
      </c>
      <c r="E21" s="3">
        <v>0.15</v>
      </c>
      <c r="F21" s="3">
        <v>-3</v>
      </c>
      <c r="G21" s="2">
        <v>1142.9945085156469</v>
      </c>
      <c r="H21" s="2">
        <v>174.10910433422123</v>
      </c>
      <c r="I21" s="2">
        <v>1056.6449567988748</v>
      </c>
      <c r="J21" s="2">
        <v>280.88036571009525</v>
      </c>
      <c r="K21" s="2">
        <v>-1248.4437518944978</v>
      </c>
      <c r="L21" s="2">
        <v>629.1617063804066</v>
      </c>
      <c r="N21" s="2">
        <f t="shared" si="5"/>
        <v>951.19571342002382</v>
      </c>
      <c r="O21" s="2">
        <f t="shared" si="6"/>
        <v>1084.151176424723</v>
      </c>
      <c r="P21" s="6">
        <f t="shared" si="7"/>
        <v>0.15</v>
      </c>
      <c r="Q21" s="2">
        <f t="shared" si="8"/>
        <v>-3</v>
      </c>
      <c r="R21" s="2">
        <f t="shared" si="9"/>
        <v>300.48921230644197</v>
      </c>
      <c r="S21" s="2">
        <f t="shared" si="0"/>
        <v>148.50403722889837</v>
      </c>
      <c r="T21" s="2">
        <f t="shared" si="1"/>
        <v>285.64788310512176</v>
      </c>
      <c r="U21" s="2">
        <f t="shared" si="2"/>
        <v>166.85534777787672</v>
      </c>
      <c r="V21" s="2">
        <f t="shared" si="3"/>
        <v>-110.5392387015517</v>
      </c>
      <c r="W21" s="2">
        <f t="shared" si="4"/>
        <v>226.71620320558648</v>
      </c>
    </row>
    <row r="22" spans="4:23">
      <c r="D22" s="3" t="s">
        <v>0</v>
      </c>
      <c r="E22" s="3">
        <v>0.15</v>
      </c>
      <c r="F22" s="3">
        <v>-2</v>
      </c>
      <c r="G22" s="2">
        <v>912.98763653789217</v>
      </c>
      <c r="H22" s="2">
        <v>246.52733027965098</v>
      </c>
      <c r="I22" s="2">
        <v>621.20219271147494</v>
      </c>
      <c r="J22" s="2">
        <v>221.7134309716298</v>
      </c>
      <c r="K22" s="2">
        <v>-1528.1817781101565</v>
      </c>
      <c r="L22" s="2">
        <v>1134.3427596802253</v>
      </c>
      <c r="N22" s="2">
        <f t="shared" si="5"/>
        <v>6.0080511392104654</v>
      </c>
      <c r="O22" s="2">
        <f t="shared" si="6"/>
        <v>1602.583520931506</v>
      </c>
      <c r="P22" s="6">
        <f t="shared" si="7"/>
        <v>0.15</v>
      </c>
      <c r="Q22" s="2">
        <f t="shared" si="8"/>
        <v>-2</v>
      </c>
      <c r="R22" s="2">
        <f t="shared" si="9"/>
        <v>157.57688062330135</v>
      </c>
      <c r="S22" s="2">
        <f t="shared" si="0"/>
        <v>217.65445749369849</v>
      </c>
      <c r="T22" s="2">
        <f t="shared" si="1"/>
        <v>107.4262574656359</v>
      </c>
      <c r="U22" s="2">
        <f t="shared" si="2"/>
        <v>213.38956855013237</v>
      </c>
      <c r="V22" s="2">
        <f t="shared" si="3"/>
        <v>-261.99911251933202</v>
      </c>
      <c r="W22" s="2">
        <f t="shared" si="4"/>
        <v>370.24773442192225</v>
      </c>
    </row>
    <row r="23" spans="4:23">
      <c r="D23" s="3" t="s">
        <v>0</v>
      </c>
      <c r="E23" s="3">
        <v>0.15</v>
      </c>
      <c r="F23" s="3">
        <v>-1</v>
      </c>
      <c r="G23" s="2">
        <v>569.65536021372679</v>
      </c>
      <c r="H23" s="2">
        <v>261.81948804812157</v>
      </c>
      <c r="I23" s="2">
        <v>1393.3955950404149</v>
      </c>
      <c r="J23" s="2">
        <v>333.85813277038073</v>
      </c>
      <c r="K23" s="2">
        <v>-2376.3068624369121</v>
      </c>
      <c r="L23" s="2">
        <v>416.44110056733962</v>
      </c>
      <c r="N23" s="2">
        <f t="shared" si="5"/>
        <v>-413.25590718277044</v>
      </c>
      <c r="O23" s="2">
        <f t="shared" si="6"/>
        <v>1012.1187213858419</v>
      </c>
      <c r="P23" s="6">
        <f t="shared" si="7"/>
        <v>0.15</v>
      </c>
      <c r="Q23" s="2">
        <f t="shared" si="8"/>
        <v>-1</v>
      </c>
      <c r="R23" s="2">
        <f>E/1000/(1+nu)*(G23+(nu/(1-2*nu))*N23)</f>
        <v>52.709650188618774</v>
      </c>
      <c r="S23" s="2">
        <f t="shared" si="0"/>
        <v>155.70070965984735</v>
      </c>
      <c r="T23" s="2">
        <f t="shared" si="1"/>
        <v>194.29000304945581</v>
      </c>
      <c r="U23" s="2">
        <f t="shared" si="2"/>
        <v>168.08235172148565</v>
      </c>
      <c r="V23" s="2">
        <f t="shared" si="3"/>
        <v>-453.62760682945975</v>
      </c>
      <c r="W23" s="2">
        <f t="shared" si="4"/>
        <v>182.27629931158793</v>
      </c>
    </row>
    <row r="24" spans="4:23">
      <c r="D24" s="3" t="s">
        <v>0</v>
      </c>
      <c r="E24" s="3">
        <v>0.15</v>
      </c>
      <c r="F24" s="3">
        <v>0</v>
      </c>
      <c r="G24" s="2">
        <v>723.96531963667792</v>
      </c>
      <c r="H24" s="2">
        <v>198.8678442499604</v>
      </c>
      <c r="I24" s="2">
        <v>1251.7761810913412</v>
      </c>
      <c r="J24" s="2">
        <v>230.35276975286706</v>
      </c>
      <c r="K24" s="2">
        <v>-1091.3423914823998</v>
      </c>
      <c r="L24" s="2">
        <v>643.3863695048417</v>
      </c>
      <c r="N24" s="2">
        <f t="shared" si="5"/>
        <v>884.39910924561946</v>
      </c>
      <c r="O24" s="2">
        <f t="shared" si="6"/>
        <v>1072.6069835076692</v>
      </c>
      <c r="P24" s="6">
        <f t="shared" si="7"/>
        <v>0.15</v>
      </c>
      <c r="Q24" s="2">
        <f t="shared" si="8"/>
        <v>0</v>
      </c>
      <c r="R24" s="2">
        <f t="shared" si="9"/>
        <v>221.16269188629366</v>
      </c>
      <c r="S24" s="2">
        <f t="shared" si="0"/>
        <v>151.49679955161326</v>
      </c>
      <c r="T24" s="2">
        <f t="shared" si="1"/>
        <v>311.88018369881394</v>
      </c>
      <c r="U24" s="2">
        <f t="shared" si="2"/>
        <v>156.90827112242533</v>
      </c>
      <c r="V24" s="2">
        <f t="shared" si="3"/>
        <v>-90.84332096229781</v>
      </c>
      <c r="W24" s="2">
        <f t="shared" si="4"/>
        <v>227.89842107979598</v>
      </c>
    </row>
    <row r="25" spans="4:23">
      <c r="D25" s="3" t="s">
        <v>0</v>
      </c>
      <c r="E25" s="3">
        <v>0.15</v>
      </c>
      <c r="F25" s="3">
        <v>1</v>
      </c>
      <c r="G25" s="2">
        <v>808.40152015290892</v>
      </c>
      <c r="H25" s="2">
        <v>201.22608796171824</v>
      </c>
      <c r="I25" s="2">
        <v>555.14145253973163</v>
      </c>
      <c r="J25" s="2">
        <v>408.44316851255087</v>
      </c>
      <c r="K25" s="2">
        <v>-1612.7483600303988</v>
      </c>
      <c r="L25" s="2">
        <v>369.8740421554453</v>
      </c>
      <c r="N25" s="2">
        <f t="shared" si="5"/>
        <v>-249.20538733775834</v>
      </c>
      <c r="O25" s="2">
        <f t="shared" si="6"/>
        <v>979.5432986297144</v>
      </c>
      <c r="P25" s="6">
        <f t="shared" si="7"/>
        <v>0.15</v>
      </c>
      <c r="Q25" s="2">
        <f t="shared" si="8"/>
        <v>1</v>
      </c>
      <c r="R25" s="2">
        <f t="shared" si="9"/>
        <v>111.68717203621389</v>
      </c>
      <c r="S25" s="2">
        <f t="shared" si="0"/>
        <v>141.72328215604534</v>
      </c>
      <c r="T25" s="2">
        <f t="shared" si="1"/>
        <v>68.15809791519905</v>
      </c>
      <c r="U25" s="2">
        <f t="shared" si="2"/>
        <v>177.33871787571974</v>
      </c>
      <c r="V25" s="2">
        <f t="shared" si="3"/>
        <v>-304.44796362029211</v>
      </c>
      <c r="W25" s="2">
        <f t="shared" si="4"/>
        <v>170.7096492830922</v>
      </c>
    </row>
    <row r="26" spans="4:23">
      <c r="D26" s="3" t="s">
        <v>0</v>
      </c>
      <c r="E26" s="3">
        <v>0.15</v>
      </c>
      <c r="F26" s="3">
        <v>2</v>
      </c>
      <c r="G26" s="2">
        <v>942.74233449762255</v>
      </c>
      <c r="H26" s="2">
        <v>139.27491844658925</v>
      </c>
      <c r="I26" s="2">
        <v>990.86938111240431</v>
      </c>
      <c r="J26" s="2">
        <v>298.60355491625285</v>
      </c>
      <c r="K26" s="2">
        <v>-778.73096558958161</v>
      </c>
      <c r="L26" s="2">
        <v>307.99792566973542</v>
      </c>
      <c r="N26" s="2">
        <f t="shared" si="5"/>
        <v>1154.8807500204452</v>
      </c>
      <c r="O26" s="2">
        <f t="shared" si="6"/>
        <v>745.87639903257752</v>
      </c>
      <c r="P26" s="6">
        <f t="shared" si="7"/>
        <v>0.15</v>
      </c>
      <c r="Q26" s="2">
        <f t="shared" si="8"/>
        <v>2</v>
      </c>
      <c r="R26" s="2">
        <f t="shared" si="9"/>
        <v>288.34892077526513</v>
      </c>
      <c r="S26" s="2">
        <f t="shared" si="0"/>
        <v>105.5181077521957</v>
      </c>
      <c r="T26" s="2">
        <f t="shared" si="1"/>
        <v>296.6207569121807</v>
      </c>
      <c r="U26" s="2">
        <f t="shared" si="2"/>
        <v>132.9027171454191</v>
      </c>
      <c r="V26" s="2">
        <f t="shared" si="3"/>
        <v>-7.5293026772231215</v>
      </c>
      <c r="W26" s="2">
        <f t="shared" si="4"/>
        <v>134.51737461867393</v>
      </c>
    </row>
    <row r="27" spans="4:23">
      <c r="D27" s="3" t="s">
        <v>0</v>
      </c>
      <c r="E27" s="3">
        <v>0.15</v>
      </c>
      <c r="F27" s="3">
        <v>3.0000000000000036</v>
      </c>
      <c r="G27" s="2">
        <v>1048.8569975077685</v>
      </c>
      <c r="H27" s="2">
        <v>198.21590312065246</v>
      </c>
      <c r="I27" s="2">
        <v>520.70087901972681</v>
      </c>
      <c r="J27" s="2">
        <v>249.81991807432735</v>
      </c>
      <c r="K27" s="2">
        <v>-1244.1522429237596</v>
      </c>
      <c r="L27" s="2">
        <v>399.20353314673264</v>
      </c>
      <c r="N27" s="2">
        <f t="shared" si="5"/>
        <v>325.40563360373585</v>
      </c>
      <c r="O27" s="2">
        <f t="shared" si="6"/>
        <v>847.23935434171244</v>
      </c>
      <c r="P27" s="6">
        <f t="shared" si="7"/>
        <v>0.15</v>
      </c>
      <c r="Q27" s="2">
        <f t="shared" si="8"/>
        <v>3.0000000000000036</v>
      </c>
      <c r="R27" s="2">
        <f t="shared" si="9"/>
        <v>215.86353762205633</v>
      </c>
      <c r="S27" s="2">
        <f t="shared" si="0"/>
        <v>126.73516272998697</v>
      </c>
      <c r="T27" s="2">
        <f t="shared" si="1"/>
        <v>125.08670475692416</v>
      </c>
      <c r="U27" s="2">
        <f t="shared" si="2"/>
        <v>135.60460280014985</v>
      </c>
      <c r="V27" s="2">
        <f t="shared" si="3"/>
        <v>-178.24742557711255</v>
      </c>
      <c r="W27" s="2">
        <f t="shared" si="4"/>
        <v>161.27991164071949</v>
      </c>
    </row>
    <row r="28" spans="4:23">
      <c r="D28" s="3" t="s">
        <v>0</v>
      </c>
      <c r="E28" s="3">
        <v>0.15</v>
      </c>
      <c r="F28" s="3">
        <v>4.0000000000000036</v>
      </c>
      <c r="G28" s="2">
        <v>926.38572244697752</v>
      </c>
      <c r="H28" s="2">
        <v>156.2415272479011</v>
      </c>
      <c r="I28" s="2">
        <v>708.11224505245229</v>
      </c>
      <c r="J28" s="2">
        <v>198.33529982788764</v>
      </c>
      <c r="K28" s="2">
        <v>-916.80162885551738</v>
      </c>
      <c r="L28" s="2">
        <v>422.41327666145344</v>
      </c>
      <c r="N28" s="2">
        <f t="shared" si="5"/>
        <v>717.69633864391233</v>
      </c>
      <c r="O28" s="2">
        <f t="shared" si="6"/>
        <v>776.99010373724218</v>
      </c>
      <c r="P28" s="6">
        <f t="shared" si="7"/>
        <v>0.15</v>
      </c>
      <c r="Q28" s="2">
        <f t="shared" si="8"/>
        <v>4.0000000000000036</v>
      </c>
      <c r="R28" s="2">
        <f t="shared" si="9"/>
        <v>237.72058308475221</v>
      </c>
      <c r="S28" s="2">
        <f t="shared" si="0"/>
        <v>111.83730509199387</v>
      </c>
      <c r="T28" s="2">
        <f t="shared" si="1"/>
        <v>200.20482915756816</v>
      </c>
      <c r="U28" s="2">
        <f t="shared" si="2"/>
        <v>119.07217225417907</v>
      </c>
      <c r="V28" s="2">
        <f t="shared" si="3"/>
        <v>-79.077242920364128</v>
      </c>
      <c r="W28" s="2">
        <f t="shared" si="4"/>
        <v>157.58557452244818</v>
      </c>
    </row>
    <row r="29" spans="4:23">
      <c r="D29" s="3" t="s">
        <v>0</v>
      </c>
      <c r="E29" s="3">
        <v>0.15</v>
      </c>
      <c r="F29" s="3">
        <v>5.0000000000000036</v>
      </c>
      <c r="G29" s="2">
        <v>993.75858982885438</v>
      </c>
      <c r="H29" s="2">
        <v>149.46633360980263</v>
      </c>
      <c r="I29" s="2">
        <v>449.05188346497573</v>
      </c>
      <c r="J29" s="2">
        <v>294.6209213652553</v>
      </c>
      <c r="K29" s="2">
        <v>-566.49977808960011</v>
      </c>
      <c r="L29" s="2">
        <v>552.7147832815142</v>
      </c>
      <c r="N29" s="2">
        <f t="shared" si="5"/>
        <v>876.31069520422989</v>
      </c>
      <c r="O29" s="2">
        <f t="shared" si="6"/>
        <v>996.80203825657213</v>
      </c>
      <c r="P29" s="6">
        <f t="shared" si="7"/>
        <v>0.15</v>
      </c>
      <c r="Q29" s="2">
        <f t="shared" si="8"/>
        <v>5.0000000000000036</v>
      </c>
      <c r="R29" s="2">
        <f t="shared" si="9"/>
        <v>266.64873991479703</v>
      </c>
      <c r="S29" s="2">
        <f t="shared" si="0"/>
        <v>134.71474902349735</v>
      </c>
      <c r="T29" s="2">
        <f t="shared" si="1"/>
        <v>173.02727475850537</v>
      </c>
      <c r="U29" s="2">
        <f t="shared" si="2"/>
        <v>159.66319379396583</v>
      </c>
      <c r="V29" s="2">
        <f t="shared" si="3"/>
        <v>-1.5206670711873578</v>
      </c>
      <c r="W29" s="2">
        <f t="shared" si="4"/>
        <v>204.02307631082283</v>
      </c>
    </row>
    <row r="30" spans="4:23">
      <c r="D30" s="3" t="s">
        <v>0</v>
      </c>
      <c r="E30" s="3">
        <v>0.15</v>
      </c>
      <c r="F30" s="3">
        <v>6.0000000000000036</v>
      </c>
      <c r="G30" s="2">
        <v>1267.0544016438516</v>
      </c>
      <c r="H30" s="2">
        <v>158.74598628209469</v>
      </c>
      <c r="I30" s="2">
        <v>797.81126050587852</v>
      </c>
      <c r="J30" s="2">
        <v>192.73665505997508</v>
      </c>
      <c r="K30" s="2">
        <v>-240.5547672195691</v>
      </c>
      <c r="L30" s="2">
        <v>498.81402534596117</v>
      </c>
      <c r="N30" s="2">
        <f t="shared" si="5"/>
        <v>1824.3108949301611</v>
      </c>
      <c r="O30" s="2">
        <f t="shared" si="6"/>
        <v>850.29666668803088</v>
      </c>
      <c r="P30" s="6">
        <f t="shared" si="7"/>
        <v>0.15</v>
      </c>
      <c r="Q30" s="2">
        <f t="shared" si="8"/>
        <v>6.0000000000000036</v>
      </c>
      <c r="R30" s="2">
        <f t="shared" si="9"/>
        <v>417.30897941552348</v>
      </c>
      <c r="S30" s="2">
        <f t="shared" si="0"/>
        <v>120.28566431123841</v>
      </c>
      <c r="T30" s="2">
        <f t="shared" si="1"/>
        <v>336.65781453243426</v>
      </c>
      <c r="U30" s="2">
        <f t="shared" si="2"/>
        <v>126.12781050743661</v>
      </c>
      <c r="V30" s="2">
        <f t="shared" si="3"/>
        <v>158.18865351712296</v>
      </c>
      <c r="W30" s="2">
        <f t="shared" si="4"/>
        <v>178.73485852534051</v>
      </c>
    </row>
    <row r="31" spans="4:23">
      <c r="D31" s="3" t="s">
        <v>0</v>
      </c>
      <c r="E31" s="3">
        <v>0.15</v>
      </c>
      <c r="F31" s="3">
        <v>7.0000000000000036</v>
      </c>
      <c r="G31" s="2">
        <v>1145.8457021782913</v>
      </c>
      <c r="H31" s="2">
        <v>196.31307172635343</v>
      </c>
      <c r="I31" s="2">
        <v>431.0165931108869</v>
      </c>
      <c r="J31" s="2">
        <v>227.45685806387007</v>
      </c>
      <c r="K31" s="2">
        <v>22.690449221222071</v>
      </c>
      <c r="L31" s="2">
        <v>505.33744281420985</v>
      </c>
      <c r="N31" s="2">
        <f t="shared" si="5"/>
        <v>1599.5527445104003</v>
      </c>
      <c r="O31" s="2">
        <f t="shared" si="6"/>
        <v>929.10737260443329</v>
      </c>
      <c r="P31" s="6">
        <f t="shared" si="7"/>
        <v>0.15</v>
      </c>
      <c r="Q31" s="2">
        <f t="shared" si="8"/>
        <v>7.0000000000000036</v>
      </c>
      <c r="R31" s="2">
        <f t="shared" si="9"/>
        <v>371.89331149271891</v>
      </c>
      <c r="S31" s="2">
        <f t="shared" si="0"/>
        <v>135.36242808157687</v>
      </c>
      <c r="T31" s="2">
        <f t="shared" si="1"/>
        <v>249.03205837175878</v>
      </c>
      <c r="U31" s="2">
        <f t="shared" si="2"/>
        <v>140.71526635833757</v>
      </c>
      <c r="V31" s="2">
        <f t="shared" si="3"/>
        <v>178.85100239072261</v>
      </c>
      <c r="W31" s="2">
        <f t="shared" si="4"/>
        <v>188.47599186230224</v>
      </c>
    </row>
    <row r="32" spans="4:23">
      <c r="D32" s="3" t="s">
        <v>0</v>
      </c>
      <c r="E32" s="3">
        <v>0.15</v>
      </c>
      <c r="F32" s="3">
        <v>8.0000000000000036</v>
      </c>
      <c r="G32" s="2">
        <v>1372.551082636171</v>
      </c>
      <c r="H32" s="2">
        <v>147.74118903710269</v>
      </c>
      <c r="I32" s="2">
        <v>3.9860260227635917</v>
      </c>
      <c r="J32" s="2">
        <v>282.76846759416168</v>
      </c>
      <c r="K32" s="2">
        <v>-763.66247046008141</v>
      </c>
      <c r="L32" s="2">
        <v>495.57014419040593</v>
      </c>
      <c r="N32" s="2">
        <f t="shared" si="5"/>
        <v>612.87463819885318</v>
      </c>
      <c r="O32" s="2">
        <f t="shared" si="6"/>
        <v>926.07980082167023</v>
      </c>
      <c r="P32" s="6">
        <f t="shared" si="7"/>
        <v>0.15</v>
      </c>
      <c r="Q32" s="2">
        <f t="shared" si="8"/>
        <v>8.0000000000000036</v>
      </c>
      <c r="R32" s="2">
        <f t="shared" si="9"/>
        <v>302.94038088109147</v>
      </c>
      <c r="S32" s="2">
        <f t="shared" si="0"/>
        <v>126.68299508062222</v>
      </c>
      <c r="T32" s="2">
        <f t="shared" si="1"/>
        <v>67.718261775662071</v>
      </c>
      <c r="U32" s="2">
        <f t="shared" si="2"/>
        <v>149.89080858261673</v>
      </c>
      <c r="V32" s="2">
        <f t="shared" si="3"/>
        <v>-64.221323557326912</v>
      </c>
      <c r="W32" s="2">
        <f t="shared" si="4"/>
        <v>186.46609674759623</v>
      </c>
    </row>
    <row r="33" spans="4:42">
      <c r="D33" s="3" t="s">
        <v>0</v>
      </c>
      <c r="E33" s="3">
        <v>0.15</v>
      </c>
      <c r="F33" s="3">
        <v>9.0000000000000036</v>
      </c>
      <c r="G33" s="2">
        <v>2088.4870355132375</v>
      </c>
      <c r="H33" s="2">
        <v>156.8389752072344</v>
      </c>
      <c r="I33" s="2">
        <v>-1739.0635547139507</v>
      </c>
      <c r="J33" s="2">
        <v>156.55213075479651</v>
      </c>
      <c r="K33" s="2">
        <v>-1022.3943309893109</v>
      </c>
      <c r="L33" s="2">
        <v>673.92891925514414</v>
      </c>
      <c r="N33" s="2">
        <f t="shared" si="5"/>
        <v>-672.97085019002407</v>
      </c>
      <c r="O33" s="2">
        <f t="shared" si="6"/>
        <v>987.32002521717504</v>
      </c>
      <c r="P33" s="6">
        <f t="shared" si="7"/>
        <v>0.15</v>
      </c>
      <c r="Q33" s="2">
        <f t="shared" si="8"/>
        <v>9.0000000000000036</v>
      </c>
      <c r="R33" s="2">
        <f t="shared" si="9"/>
        <v>285.35252248930379</v>
      </c>
      <c r="S33" s="2">
        <f t="shared" si="0"/>
        <v>134.94482662187198</v>
      </c>
      <c r="T33" s="2">
        <f t="shared" si="1"/>
        <v>-372.50773520599415</v>
      </c>
      <c r="U33" s="2">
        <f t="shared" si="2"/>
        <v>134.89552523160918</v>
      </c>
      <c r="V33" s="2">
        <f t="shared" si="3"/>
        <v>-249.33021237832168</v>
      </c>
      <c r="W33" s="2">
        <f t="shared" si="4"/>
        <v>223.81966075510641</v>
      </c>
    </row>
    <row r="34" spans="4:42">
      <c r="D34" s="3" t="s">
        <v>34</v>
      </c>
      <c r="E34" s="3">
        <v>0.15</v>
      </c>
      <c r="F34" s="3">
        <v>10.000000000000004</v>
      </c>
      <c r="G34" s="2">
        <v>667.52540353585937</v>
      </c>
      <c r="H34" s="2">
        <v>99.044320872279968</v>
      </c>
      <c r="I34" s="2">
        <v>-1528.7105925881344</v>
      </c>
      <c r="J34" s="2">
        <v>105.09502906247462</v>
      </c>
      <c r="K34" s="2">
        <v>1138.35084228087</v>
      </c>
      <c r="L34" s="2">
        <v>399.3326683431294</v>
      </c>
      <c r="N34" s="2">
        <f t="shared" si="5"/>
        <v>277.16565322859492</v>
      </c>
      <c r="O34" s="2">
        <f t="shared" si="6"/>
        <v>603.47201827788399</v>
      </c>
      <c r="P34" s="6">
        <f t="shared" si="7"/>
        <v>0.15</v>
      </c>
      <c r="Q34" s="2">
        <f t="shared" si="8"/>
        <v>10.000000000000004</v>
      </c>
      <c r="R34" s="2">
        <f t="shared" si="9"/>
        <v>145.04592205460338</v>
      </c>
      <c r="S34" s="2">
        <f t="shared" si="0"/>
        <v>83.027994649066727</v>
      </c>
      <c r="T34" s="2">
        <f t="shared" si="1"/>
        <v>-232.43213977920806</v>
      </c>
      <c r="U34" s="2">
        <f t="shared" si="2"/>
        <v>84.067960119256412</v>
      </c>
      <c r="V34" s="2">
        <f t="shared" si="3"/>
        <v>225.96904433890208</v>
      </c>
      <c r="W34" s="2">
        <f t="shared" si="4"/>
        <v>134.64005437061897</v>
      </c>
    </row>
    <row r="35" spans="4:42">
      <c r="D35" s="3" t="s">
        <v>1</v>
      </c>
      <c r="E35" s="3">
        <v>0.15</v>
      </c>
      <c r="F35" s="3">
        <v>11.000000000000004</v>
      </c>
      <c r="G35" s="2">
        <v>-101.85029969483338</v>
      </c>
      <c r="H35" s="2">
        <v>109.59814041893722</v>
      </c>
      <c r="I35" s="2">
        <v>-1566.3755247184579</v>
      </c>
      <c r="J35" s="2">
        <v>117.96866348164053</v>
      </c>
      <c r="K35" s="2">
        <v>2215.6647889680748</v>
      </c>
      <c r="L35" s="2">
        <v>259.3107912850387</v>
      </c>
      <c r="N35" s="2">
        <f t="shared" si="5"/>
        <v>547.43896455478352</v>
      </c>
      <c r="O35" s="2">
        <f t="shared" si="6"/>
        <v>486.87759518561643</v>
      </c>
      <c r="P35" s="6">
        <f t="shared" si="7"/>
        <v>0.15</v>
      </c>
      <c r="Q35" s="2">
        <f t="shared" si="8"/>
        <v>11.000000000000004</v>
      </c>
      <c r="R35" s="2">
        <f t="shared" si="9"/>
        <v>42.370616488129976</v>
      </c>
      <c r="S35" s="2">
        <f t="shared" si="0"/>
        <v>72.089417357931637</v>
      </c>
      <c r="T35" s="2">
        <f t="shared" si="1"/>
        <v>-209.34465656280548</v>
      </c>
      <c r="U35" s="2">
        <f t="shared" si="2"/>
        <v>73.528101009333767</v>
      </c>
      <c r="V35" s="2">
        <f t="shared" si="3"/>
        <v>440.6935223520673</v>
      </c>
      <c r="W35" s="2">
        <f t="shared" si="4"/>
        <v>97.82127922554281</v>
      </c>
    </row>
    <row r="36" spans="4:42">
      <c r="D36" s="3" t="s">
        <v>1</v>
      </c>
      <c r="E36" s="3">
        <v>0.15</v>
      </c>
      <c r="F36" s="3">
        <v>12.000000000000004</v>
      </c>
      <c r="G36" s="2">
        <v>-62.819669029523709</v>
      </c>
      <c r="H36" s="2">
        <v>98.674702780443738</v>
      </c>
      <c r="I36" s="2">
        <v>-1032.0003433007716</v>
      </c>
      <c r="J36" s="2">
        <v>129.2861201077809</v>
      </c>
      <c r="K36" s="2">
        <v>2419.1959417097528</v>
      </c>
      <c r="L36" s="2">
        <v>299.66949505538605</v>
      </c>
      <c r="N36" s="2">
        <f t="shared" si="5"/>
        <v>1324.3759293794574</v>
      </c>
      <c r="O36" s="2">
        <f t="shared" si="6"/>
        <v>527.63031794361063</v>
      </c>
      <c r="P36" s="6">
        <f t="shared" si="7"/>
        <v>0.15</v>
      </c>
      <c r="Q36" s="2">
        <f t="shared" si="8"/>
        <v>12.000000000000004</v>
      </c>
      <c r="R36" s="2">
        <f t="shared" si="9"/>
        <v>134.05648666142878</v>
      </c>
      <c r="S36" s="2">
        <f t="shared" si="0"/>
        <v>74.669280565471183</v>
      </c>
      <c r="T36" s="2">
        <f t="shared" si="1"/>
        <v>-32.521441728941952</v>
      </c>
      <c r="U36" s="2">
        <f t="shared" si="2"/>
        <v>79.930617918607254</v>
      </c>
      <c r="V36" s="2">
        <f t="shared" si="3"/>
        <v>560.65291975724199</v>
      </c>
      <c r="W36" s="2">
        <f t="shared" si="4"/>
        <v>109.21526048772694</v>
      </c>
    </row>
    <row r="37" spans="4:42">
      <c r="D37" s="3" t="s">
        <v>1</v>
      </c>
      <c r="E37" s="3">
        <v>0.15</v>
      </c>
      <c r="F37" s="3">
        <v>13.000000000000004</v>
      </c>
      <c r="G37" s="2">
        <v>-7.6649372086172329</v>
      </c>
      <c r="H37" s="2">
        <v>96.88073635006829</v>
      </c>
      <c r="I37" s="2">
        <v>-623.89177050180717</v>
      </c>
      <c r="J37" s="2">
        <v>132.62697175152778</v>
      </c>
      <c r="K37" s="2">
        <v>2259.3495401606983</v>
      </c>
      <c r="L37" s="2">
        <v>170.82898851685286</v>
      </c>
      <c r="N37" s="2">
        <f t="shared" si="5"/>
        <v>1627.7928324502739</v>
      </c>
      <c r="O37" s="2">
        <f t="shared" si="6"/>
        <v>400.33669661844891</v>
      </c>
      <c r="P37" s="6">
        <f t="shared" si="7"/>
        <v>0.15</v>
      </c>
      <c r="Q37" s="2">
        <f t="shared" si="8"/>
        <v>13.000000000000004</v>
      </c>
      <c r="R37" s="2">
        <f t="shared" si="9"/>
        <v>176.72242996651767</v>
      </c>
      <c r="S37" s="2">
        <f t="shared" si="0"/>
        <v>60.438202752810838</v>
      </c>
      <c r="T37" s="2">
        <f t="shared" si="1"/>
        <v>70.808442994250626</v>
      </c>
      <c r="U37" s="2">
        <f t="shared" si="2"/>
        <v>66.582086962436691</v>
      </c>
      <c r="V37" s="2">
        <f t="shared" si="3"/>
        <v>566.36554326436874</v>
      </c>
      <c r="W37" s="2">
        <f t="shared" si="4"/>
        <v>73.148058593976998</v>
      </c>
    </row>
    <row r="38" spans="4:42">
      <c r="D38" s="3" t="s">
        <v>1</v>
      </c>
      <c r="E38" s="3">
        <v>0.15</v>
      </c>
      <c r="F38" s="3">
        <v>14.000000000000004</v>
      </c>
      <c r="G38" s="2">
        <v>272.13476318942992</v>
      </c>
      <c r="H38" s="2">
        <v>106.70224107490196</v>
      </c>
      <c r="I38" s="2">
        <v>-797.05428520050873</v>
      </c>
      <c r="J38" s="2">
        <v>173.36776069788857</v>
      </c>
      <c r="K38" s="2">
        <v>1433.370929953101</v>
      </c>
      <c r="L38" s="2">
        <v>293.58687695480171</v>
      </c>
      <c r="N38" s="2">
        <f t="shared" si="5"/>
        <v>908.45140794202223</v>
      </c>
      <c r="O38" s="2">
        <f t="shared" si="6"/>
        <v>573.65687872759224</v>
      </c>
      <c r="P38" s="6">
        <f t="shared" si="7"/>
        <v>0.15</v>
      </c>
      <c r="Q38" s="2">
        <f t="shared" si="8"/>
        <v>14.000000000000004</v>
      </c>
      <c r="R38" s="2">
        <f t="shared" si="9"/>
        <v>146.13503516684196</v>
      </c>
      <c r="S38" s="2">
        <f t="shared" si="0"/>
        <v>81.083168795579184</v>
      </c>
      <c r="T38" s="2">
        <f t="shared" si="1"/>
        <v>-37.631832525178744</v>
      </c>
      <c r="U38" s="2">
        <f t="shared" si="2"/>
        <v>92.541304980780012</v>
      </c>
      <c r="V38" s="2">
        <f t="shared" si="3"/>
        <v>345.72250132934795</v>
      </c>
      <c r="W38" s="2">
        <f t="shared" si="4"/>
        <v>113.20396558743698</v>
      </c>
    </row>
    <row r="39" spans="4:42">
      <c r="D39" s="3" t="s">
        <v>1</v>
      </c>
      <c r="E39" s="3">
        <v>0.15</v>
      </c>
      <c r="F39" s="3">
        <v>15.000000000000004</v>
      </c>
      <c r="G39" s="2">
        <v>542.54706818817442</v>
      </c>
      <c r="H39" s="2">
        <v>111.66690549364205</v>
      </c>
      <c r="I39" s="2">
        <v>-638.17978660353174</v>
      </c>
      <c r="J39" s="2">
        <v>168.88820121719846</v>
      </c>
      <c r="K39" s="2">
        <v>1372.574478641179</v>
      </c>
      <c r="L39" s="2">
        <v>231.31229231373095</v>
      </c>
      <c r="N39" s="2">
        <f t="shared" si="5"/>
        <v>1276.9417602258218</v>
      </c>
      <c r="O39" s="2">
        <f t="shared" si="6"/>
        <v>511.86739902457145</v>
      </c>
      <c r="P39" s="6">
        <f t="shared" si="7"/>
        <v>0.15</v>
      </c>
      <c r="Q39" s="2">
        <f t="shared" si="8"/>
        <v>15.000000000000004</v>
      </c>
      <c r="R39" s="2">
        <f t="shared" si="9"/>
        <v>232.91578236954174</v>
      </c>
      <c r="S39" s="2">
        <f t="shared" si="0"/>
        <v>75.178246150032265</v>
      </c>
      <c r="T39" s="2">
        <f t="shared" si="1"/>
        <v>29.978354202217254</v>
      </c>
      <c r="U39" s="2">
        <f t="shared" ref="U39" si="10">E/1000/(1+nu)*(I39+J39+(nu/(1-2*nu))*(N39+O39))-T39</f>
        <v>85.013156352518507</v>
      </c>
      <c r="V39" s="2">
        <f t="shared" si="3"/>
        <v>375.57674354115187</v>
      </c>
      <c r="W39" s="2">
        <f t="shared" ref="W39" si="11">E/1000/(1+nu)*(K39+L39+(nu/(1-2*nu))*(N39+O39))-V39</f>
        <v>95.742297009735069</v>
      </c>
    </row>
    <row r="40" spans="4:42">
      <c r="D40" s="3" t="s">
        <v>1</v>
      </c>
      <c r="E40" s="3">
        <v>0.15</v>
      </c>
      <c r="F40" s="3">
        <v>16.000000000000004</v>
      </c>
      <c r="G40" s="2">
        <v>578.2231715018753</v>
      </c>
      <c r="H40" s="2">
        <v>88.247124110411733</v>
      </c>
      <c r="I40" s="2">
        <v>-567.4961656684651</v>
      </c>
      <c r="J40" s="2">
        <v>137.51958762124531</v>
      </c>
      <c r="K40" s="2">
        <v>980.52848283973265</v>
      </c>
      <c r="L40" s="2">
        <v>237.04865713965398</v>
      </c>
      <c r="N40" s="2">
        <f t="shared" ref="N40:N41" si="12">SUM(G40,I40,K40)</f>
        <v>991.25548867314285</v>
      </c>
      <c r="O40" s="2">
        <f t="shared" ref="O40:O41" si="13">SUM(H40,J40,L40)</f>
        <v>462.81536887131102</v>
      </c>
      <c r="P40" s="6">
        <f t="shared" ref="P40:P41" si="14">E40</f>
        <v>0.15</v>
      </c>
      <c r="Q40" s="2">
        <f t="shared" ref="Q40:Q41" si="15">F40</f>
        <v>16.000000000000004</v>
      </c>
      <c r="R40" s="2">
        <f t="shared" ref="R40:R41" si="16">E/1000/(1+nu)*(G40+(nu/(1-2*nu))*N40)</f>
        <v>207.80067667550981</v>
      </c>
      <c r="S40" s="2">
        <f t="shared" ref="S40:S41" si="17">E/1000/(1+nu)*(G40+H40+(nu/(1-2*nu))*(N40+O40))-R40</f>
        <v>65.787905426776717</v>
      </c>
      <c r="T40" s="2">
        <f t="shared" ref="T40:T41" si="18">E/1000/(1+nu)*(I40+(nu/(1-2*nu))*N40)</f>
        <v>10.88016559935757</v>
      </c>
      <c r="U40" s="2">
        <f t="shared" ref="U40:U41" si="19">E/1000/(1+nu)*(I40+J40+(nu/(1-2*nu))*(N40+O40))-T40</f>
        <v>74.256610092701209</v>
      </c>
      <c r="V40" s="2">
        <f t="shared" ref="V40:V41" si="20">E/1000/(1+nu)*(K40+(nu/(1-2*nu))*N40)</f>
        <v>276.94690206170401</v>
      </c>
      <c r="W40" s="2">
        <f t="shared" ref="W40" si="21">E/1000/(1+nu)*(K40+L40+(nu/(1-2*nu))*(N40+O40))-V40</f>
        <v>91.363168916177756</v>
      </c>
    </row>
    <row r="41" spans="4:42">
      <c r="D41" s="3" t="s">
        <v>1</v>
      </c>
      <c r="E41" s="3">
        <v>0.15</v>
      </c>
      <c r="F41" s="3">
        <v>24.000000000000004</v>
      </c>
      <c r="G41" s="2">
        <v>739.29416534671418</v>
      </c>
      <c r="H41" s="2">
        <v>117.34396537862597</v>
      </c>
      <c r="I41" s="2">
        <f>I7</f>
        <v>-750.75571389083598</v>
      </c>
      <c r="J41" s="2">
        <v>139.71337764215605</v>
      </c>
      <c r="K41" s="2">
        <v>-159.02367246543147</v>
      </c>
      <c r="L41" s="2">
        <v>301.10100008116206</v>
      </c>
      <c r="N41" s="2">
        <f t="shared" si="12"/>
        <v>-170.48522100955327</v>
      </c>
      <c r="O41" s="2">
        <f t="shared" si="13"/>
        <v>558.15834310194407</v>
      </c>
      <c r="P41" s="6">
        <f t="shared" si="14"/>
        <v>0.15</v>
      </c>
      <c r="Q41" s="2">
        <f t="shared" si="15"/>
        <v>24.000000000000004</v>
      </c>
      <c r="R41" s="2">
        <f t="shared" si="16"/>
        <v>108.41936362104661</v>
      </c>
      <c r="S41" s="2">
        <f t="shared" si="17"/>
        <v>81.217062826226481</v>
      </c>
      <c r="T41" s="2">
        <f t="shared" si="18"/>
        <v>-147.68295937290731</v>
      </c>
      <c r="U41" s="2">
        <f t="shared" si="19"/>
        <v>85.061805559020698</v>
      </c>
      <c r="V41" s="2">
        <f t="shared" si="20"/>
        <v>-45.97901475291593</v>
      </c>
      <c r="W41" s="2">
        <f>E/1000/(1+nu)*(K41+L41+(nu/(1-2*nu))*(N41+O41))-V41</f>
        <v>112.80030316572487</v>
      </c>
    </row>
    <row r="42" spans="4:42">
      <c r="F42"/>
    </row>
    <row r="43" spans="4:42">
      <c r="F43"/>
      <c r="R43" s="26" t="s">
        <v>35</v>
      </c>
    </row>
    <row r="44" spans="4:42">
      <c r="F44"/>
    </row>
    <row r="45" spans="4:42">
      <c r="F45"/>
      <c r="AP45" t="s">
        <v>21</v>
      </c>
    </row>
    <row r="46" spans="4:42">
      <c r="F46"/>
    </row>
    <row r="47" spans="4:42">
      <c r="F47"/>
    </row>
    <row r="48" spans="4:42">
      <c r="F48"/>
    </row>
    <row r="49" spans="6:6">
      <c r="F49"/>
    </row>
    <row r="50" spans="6:6">
      <c r="F50"/>
    </row>
    <row r="51" spans="6:6">
      <c r="F51"/>
    </row>
    <row r="52" spans="6:6">
      <c r="F52"/>
    </row>
    <row r="53" spans="6:6">
      <c r="F53"/>
    </row>
    <row r="54" spans="6:6">
      <c r="F54"/>
    </row>
    <row r="55" spans="6:6">
      <c r="F55"/>
    </row>
    <row r="56" spans="6:6">
      <c r="F56"/>
    </row>
    <row r="57" spans="6:6">
      <c r="F57"/>
    </row>
    <row r="58" spans="6:6">
      <c r="F58"/>
    </row>
    <row r="59" spans="6:6">
      <c r="F59"/>
    </row>
    <row r="60" spans="6:6">
      <c r="F60"/>
    </row>
    <row r="61" spans="6:6">
      <c r="F61"/>
    </row>
    <row r="62" spans="6:6">
      <c r="F62"/>
    </row>
    <row r="63" spans="6:6">
      <c r="F63"/>
    </row>
    <row r="64" spans="6:6">
      <c r="F64"/>
    </row>
    <row r="65" spans="6:6">
      <c r="F65"/>
    </row>
    <row r="66" spans="6:6">
      <c r="F66"/>
    </row>
    <row r="67" spans="6:6">
      <c r="F67"/>
    </row>
    <row r="68" spans="6:6">
      <c r="F68"/>
    </row>
    <row r="69" spans="6:6">
      <c r="F69"/>
    </row>
    <row r="70" spans="6:6">
      <c r="F70"/>
    </row>
    <row r="71" spans="6:6">
      <c r="F71"/>
    </row>
    <row r="72" spans="6:6">
      <c r="F72"/>
    </row>
    <row r="73" spans="6:6">
      <c r="F73"/>
    </row>
    <row r="74" spans="6:6">
      <c r="F74"/>
    </row>
    <row r="75" spans="6:6">
      <c r="F75"/>
    </row>
    <row r="76" spans="6:6">
      <c r="F76"/>
    </row>
    <row r="77" spans="6:6">
      <c r="F77"/>
    </row>
    <row r="78" spans="6:6">
      <c r="F78"/>
    </row>
  </sheetData>
  <mergeCells count="8">
    <mergeCell ref="V5:W5"/>
    <mergeCell ref="R4:W4"/>
    <mergeCell ref="I5:J5"/>
    <mergeCell ref="K5:L5"/>
    <mergeCell ref="G5:H5"/>
    <mergeCell ref="G4:L4"/>
    <mergeCell ref="R5:S5"/>
    <mergeCell ref="T5:U5"/>
  </mergeCells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AX78"/>
  <sheetViews>
    <sheetView topLeftCell="D1" workbookViewId="0">
      <selection activeCell="F16" sqref="F16"/>
    </sheetView>
  </sheetViews>
  <sheetFormatPr baseColWidth="10" defaultColWidth="8.83203125" defaultRowHeight="14" x14ac:dyDescent="0"/>
  <cols>
    <col min="4" max="4" width="13.83203125" customWidth="1"/>
    <col min="6" max="6" width="8.83203125" style="3"/>
    <col min="7" max="12" width="13.6640625" customWidth="1"/>
    <col min="14" max="14" width="12" customWidth="1"/>
    <col min="15" max="15" width="14.33203125" bestFit="1" customWidth="1"/>
    <col min="16" max="16" width="20" customWidth="1"/>
    <col min="17" max="23" width="13.6640625" customWidth="1"/>
  </cols>
  <sheetData>
    <row r="1" spans="4:50">
      <c r="L1" t="s">
        <v>12</v>
      </c>
      <c r="M1">
        <v>220</v>
      </c>
      <c r="N1" t="s">
        <v>14</v>
      </c>
      <c r="P1" t="s">
        <v>19</v>
      </c>
      <c r="Q1">
        <f>E/2/(1+nu)</f>
        <v>85.9375</v>
      </c>
    </row>
    <row r="2" spans="4:50">
      <c r="L2" t="s">
        <v>13</v>
      </c>
      <c r="M2">
        <v>0.28000000000000003</v>
      </c>
      <c r="P2" t="s">
        <v>20</v>
      </c>
      <c r="Q2">
        <f>E*nu/(1+nu)/(1-2*nu)</f>
        <v>109.37500000000003</v>
      </c>
    </row>
    <row r="3" spans="4:50">
      <c r="R3">
        <f>(2*G*G7+Q2*N7)/1000</f>
        <v>123.08455691953274</v>
      </c>
      <c r="S3">
        <f>(2*G*(G7+H7)+Q2*(N7+O7))/1000-R7</f>
        <v>83.348907130936141</v>
      </c>
    </row>
    <row r="4" spans="4:50">
      <c r="D4" s="20" t="s">
        <v>24</v>
      </c>
      <c r="G4" s="66" t="s">
        <v>10</v>
      </c>
      <c r="H4" s="66"/>
      <c r="I4" s="66"/>
      <c r="J4" s="66"/>
      <c r="K4" s="66"/>
      <c r="L4" s="66"/>
      <c r="R4" s="65" t="s">
        <v>11</v>
      </c>
      <c r="S4" s="65"/>
      <c r="T4" s="65"/>
      <c r="U4" s="65"/>
      <c r="V4" s="65"/>
      <c r="W4" s="65"/>
      <c r="AW4">
        <v>800</v>
      </c>
      <c r="AX4">
        <v>-9.6</v>
      </c>
    </row>
    <row r="5" spans="4:50">
      <c r="D5" s="4" t="s">
        <v>33</v>
      </c>
      <c r="G5" s="64" t="s">
        <v>8</v>
      </c>
      <c r="H5" s="64"/>
      <c r="I5" s="64" t="s">
        <v>7</v>
      </c>
      <c r="J5" s="64"/>
      <c r="K5" s="64" t="s">
        <v>9</v>
      </c>
      <c r="L5" s="64"/>
      <c r="N5" s="27" t="s">
        <v>17</v>
      </c>
      <c r="O5" s="27" t="s">
        <v>18</v>
      </c>
      <c r="P5" s="4"/>
      <c r="Q5" s="4"/>
      <c r="R5" s="64" t="s">
        <v>8</v>
      </c>
      <c r="S5" s="64"/>
      <c r="T5" s="64" t="s">
        <v>7</v>
      </c>
      <c r="U5" s="64"/>
      <c r="V5" s="64" t="s">
        <v>9</v>
      </c>
      <c r="W5" s="64"/>
      <c r="AW5">
        <v>-800</v>
      </c>
      <c r="AX5">
        <v>-9.6</v>
      </c>
    </row>
    <row r="6" spans="4:50">
      <c r="D6" s="27" t="s">
        <v>2</v>
      </c>
      <c r="E6" s="27" t="s">
        <v>3</v>
      </c>
      <c r="F6" s="27" t="s">
        <v>4</v>
      </c>
      <c r="G6" s="27" t="s">
        <v>5</v>
      </c>
      <c r="H6" s="27" t="s">
        <v>6</v>
      </c>
      <c r="I6" s="27" t="s">
        <v>5</v>
      </c>
      <c r="J6" s="27" t="s">
        <v>6</v>
      </c>
      <c r="K6" s="27" t="s">
        <v>5</v>
      </c>
      <c r="L6" s="27" t="s">
        <v>6</v>
      </c>
      <c r="N6" s="3"/>
      <c r="O6" s="3"/>
      <c r="P6" s="27" t="s">
        <v>3</v>
      </c>
      <c r="Q6" s="27" t="s">
        <v>4</v>
      </c>
      <c r="R6" s="27" t="s">
        <v>15</v>
      </c>
      <c r="S6" s="27" t="s">
        <v>16</v>
      </c>
      <c r="T6" s="27" t="s">
        <v>15</v>
      </c>
      <c r="U6" s="27" t="s">
        <v>16</v>
      </c>
      <c r="V6" s="27" t="s">
        <v>15</v>
      </c>
      <c r="W6" s="27" t="s">
        <v>16</v>
      </c>
      <c r="AX6">
        <v>9.6</v>
      </c>
    </row>
    <row r="7" spans="4:50">
      <c r="D7" s="3" t="s">
        <v>1</v>
      </c>
      <c r="E7" s="3">
        <v>0.15</v>
      </c>
      <c r="F7" s="3">
        <v>-24</v>
      </c>
      <c r="G7" s="2">
        <v>754.64111497433805</v>
      </c>
      <c r="H7" s="2">
        <v>126.5568224200465</v>
      </c>
      <c r="I7" s="2">
        <v>-750.75571389083598</v>
      </c>
      <c r="J7" s="2">
        <v>145.56884783412988</v>
      </c>
      <c r="K7" s="2">
        <v>-64.405489921733931</v>
      </c>
      <c r="L7" s="2">
        <v>291.04647399716634</v>
      </c>
      <c r="N7" s="2">
        <f>SUM(G7,I7,K7)</f>
        <v>-60.520088838231857</v>
      </c>
      <c r="O7" s="2">
        <f>SUM(H7,J7,L7)</f>
        <v>563.17214425134273</v>
      </c>
      <c r="P7" s="6">
        <f>E7</f>
        <v>0.15</v>
      </c>
      <c r="Q7" s="2">
        <f>F7</f>
        <v>-24</v>
      </c>
      <c r="R7" s="2">
        <f>E/1000/(1+nu)*(G7+(nu/(1-2*nu))*N7)</f>
        <v>123.08455691953273</v>
      </c>
      <c r="S7" s="2">
        <f t="shared" ref="S7:S39" si="0">E/1000/(1+nu)*(G7+H7+(nu/(1-2*nu))*(N7+O7))-R7</f>
        <v>83.348907130936141</v>
      </c>
      <c r="T7" s="2">
        <f t="shared" ref="T7:T39" si="1">E/1000/(1+nu)*(I7+(nu/(1-2*nu))*N7)</f>
        <v>-135.65552304166906</v>
      </c>
      <c r="U7" s="2">
        <f t="shared" ref="U7:U38" si="2">E/1000/(1+nu)*(I7+J7+(nu/(1-2*nu))*(N7+O7))-T7</f>
        <v>86.616598998981715</v>
      </c>
      <c r="V7" s="2">
        <f t="shared" ref="V7:V39" si="3">E/1000/(1+nu)*(K7+(nu/(1-2*nu))*N7)</f>
        <v>-17.689078296979631</v>
      </c>
      <c r="W7" s="2">
        <f t="shared" ref="W7:W38" si="4">E/1000/(1+nu)*(K7+L7+(nu/(1-2*nu))*(N7+O7))-V7</f>
        <v>111.62056599575359</v>
      </c>
      <c r="AX7">
        <v>9.6</v>
      </c>
    </row>
    <row r="8" spans="4:50">
      <c r="D8" s="3" t="s">
        <v>1</v>
      </c>
      <c r="E8" s="3">
        <v>0.15</v>
      </c>
      <c r="F8" s="3">
        <v>-16</v>
      </c>
      <c r="G8" s="2">
        <v>230.7097133446965</v>
      </c>
      <c r="H8" s="2">
        <v>101.12437772870541</v>
      </c>
      <c r="I8" s="2">
        <v>-612.28674210143345</v>
      </c>
      <c r="J8" s="2">
        <v>138.75413906370386</v>
      </c>
      <c r="K8" s="2">
        <v>834.38422829911042</v>
      </c>
      <c r="L8" s="2">
        <v>312.72311088688275</v>
      </c>
      <c r="N8" s="2">
        <f t="shared" ref="N8:O39" si="5">SUM(G8,I8,K8)</f>
        <v>452.8071995423735</v>
      </c>
      <c r="O8" s="2">
        <f t="shared" si="5"/>
        <v>552.60162767929205</v>
      </c>
      <c r="P8" s="6">
        <f t="shared" ref="P8:Q39" si="6">E8</f>
        <v>0.15</v>
      </c>
      <c r="Q8" s="2">
        <f t="shared" si="6"/>
        <v>-16</v>
      </c>
      <c r="R8" s="2">
        <f t="shared" ref="R8:R39" si="7">E/1000/(1+nu)*(G8+(nu/(1-2*nu))*N8)</f>
        <v>89.17901943106682</v>
      </c>
      <c r="S8" s="2">
        <f t="shared" si="0"/>
        <v>77.821555449543837</v>
      </c>
      <c r="T8" s="2">
        <f t="shared" si="1"/>
        <v>-55.710996348736764</v>
      </c>
      <c r="U8" s="2">
        <f t="shared" si="2"/>
        <v>84.289170678996683</v>
      </c>
      <c r="V8" s="2">
        <f t="shared" si="3"/>
        <v>192.93557668885668</v>
      </c>
      <c r="W8" s="2">
        <f t="shared" si="4"/>
        <v>114.19008771110558</v>
      </c>
    </row>
    <row r="9" spans="4:50">
      <c r="D9" s="3" t="s">
        <v>1</v>
      </c>
      <c r="E9" s="3">
        <v>0.15</v>
      </c>
      <c r="F9" s="3">
        <v>-15</v>
      </c>
      <c r="G9" s="2">
        <v>303.67699821182237</v>
      </c>
      <c r="H9" s="2">
        <v>126.19471276004072</v>
      </c>
      <c r="I9" s="2">
        <v>-586.00100087803617</v>
      </c>
      <c r="J9" s="2">
        <v>120.40099253986222</v>
      </c>
      <c r="K9" s="2">
        <v>1108.0752799321085</v>
      </c>
      <c r="L9" s="2">
        <v>195.73160324044511</v>
      </c>
      <c r="N9" s="2">
        <f t="shared" si="5"/>
        <v>825.75127726589471</v>
      </c>
      <c r="O9" s="2">
        <f t="shared" si="5"/>
        <v>442.32730854034804</v>
      </c>
      <c r="P9" s="6">
        <f t="shared" si="6"/>
        <v>0.15</v>
      </c>
      <c r="Q9" s="2">
        <f t="shared" si="6"/>
        <v>-15</v>
      </c>
      <c r="R9" s="2">
        <f t="shared" si="7"/>
        <v>142.51103001861424</v>
      </c>
      <c r="S9" s="2">
        <f t="shared" si="0"/>
        <v>70.069265627232539</v>
      </c>
      <c r="T9" s="2">
        <f t="shared" si="1"/>
        <v>-10.40237607495521</v>
      </c>
      <c r="U9" s="2">
        <f t="shared" si="2"/>
        <v>69.073469964389375</v>
      </c>
      <c r="V9" s="2">
        <f t="shared" si="3"/>
        <v>280.76698468928839</v>
      </c>
      <c r="W9" s="2">
        <f t="shared" si="4"/>
        <v>82.020918678552107</v>
      </c>
    </row>
    <row r="10" spans="4:50">
      <c r="D10" s="3" t="s">
        <v>1</v>
      </c>
      <c r="E10" s="3">
        <v>0.15</v>
      </c>
      <c r="F10" s="3">
        <v>-14</v>
      </c>
      <c r="G10" s="2">
        <v>-60.814351960496367</v>
      </c>
      <c r="H10" s="2">
        <v>124.67412162499461</v>
      </c>
      <c r="I10" s="2">
        <v>-480.54398431748541</v>
      </c>
      <c r="J10" s="2">
        <v>146.9301731503416</v>
      </c>
      <c r="K10" s="2">
        <v>1431.3564372450237</v>
      </c>
      <c r="L10" s="2">
        <v>244.72171811428257</v>
      </c>
      <c r="N10" s="2">
        <f t="shared" si="5"/>
        <v>889.99810096704186</v>
      </c>
      <c r="O10" s="2">
        <f t="shared" si="5"/>
        <v>516.32601288961882</v>
      </c>
      <c r="P10" s="6">
        <f t="shared" si="6"/>
        <v>0.15</v>
      </c>
      <c r="Q10" s="2">
        <f t="shared" si="6"/>
        <v>-14</v>
      </c>
      <c r="R10" s="2">
        <f t="shared" si="7"/>
        <v>86.891075550059909</v>
      </c>
      <c r="S10" s="2">
        <f t="shared" si="0"/>
        <v>77.901522314098017</v>
      </c>
      <c r="T10" s="2">
        <f t="shared" si="1"/>
        <v>14.750044988702411</v>
      </c>
      <c r="U10" s="2">
        <f t="shared" si="2"/>
        <v>81.726781170017034</v>
      </c>
      <c r="V10" s="2">
        <f t="shared" si="3"/>
        <v>343.35792994475867</v>
      </c>
      <c r="W10" s="2">
        <f t="shared" si="4"/>
        <v>98.534702960694403</v>
      </c>
    </row>
    <row r="11" spans="4:50">
      <c r="D11" s="3" t="s">
        <v>1</v>
      </c>
      <c r="E11" s="3">
        <v>0.15</v>
      </c>
      <c r="F11" s="3">
        <v>-13</v>
      </c>
      <c r="G11" s="2">
        <v>-139.98976954010377</v>
      </c>
      <c r="H11" s="2">
        <v>115.19497141021361</v>
      </c>
      <c r="I11" s="2">
        <v>-779.27492795207672</v>
      </c>
      <c r="J11" s="2">
        <v>153.22993766179025</v>
      </c>
      <c r="K11" s="2">
        <v>1819.4833714643748</v>
      </c>
      <c r="L11" s="2">
        <v>185.07600777511516</v>
      </c>
      <c r="N11" s="2">
        <f t="shared" si="5"/>
        <v>900.21867397219432</v>
      </c>
      <c r="O11" s="2">
        <f t="shared" si="5"/>
        <v>453.50091684711902</v>
      </c>
      <c r="P11" s="6">
        <f t="shared" si="6"/>
        <v>0.15</v>
      </c>
      <c r="Q11" s="2">
        <f t="shared" si="6"/>
        <v>-13</v>
      </c>
      <c r="R11" s="2">
        <f t="shared" si="7"/>
        <v>74.400675826003436</v>
      </c>
      <c r="S11" s="2">
        <f t="shared" si="0"/>
        <v>69.400798491284121</v>
      </c>
      <c r="T11" s="2">
        <f t="shared" si="1"/>
        <v>-35.476460776054417</v>
      </c>
      <c r="U11" s="2">
        <f t="shared" si="2"/>
        <v>75.938058315773858</v>
      </c>
      <c r="V11" s="2">
        <f t="shared" si="3"/>
        <v>411.18512193614822</v>
      </c>
      <c r="W11" s="2">
        <f t="shared" si="4"/>
        <v>81.411601616501571</v>
      </c>
    </row>
    <row r="12" spans="4:50">
      <c r="D12" s="3" t="s">
        <v>1</v>
      </c>
      <c r="E12" s="3">
        <v>0.15</v>
      </c>
      <c r="F12" s="3">
        <v>-12</v>
      </c>
      <c r="G12" s="2">
        <v>-266.0687705655962</v>
      </c>
      <c r="H12" s="2">
        <v>121.31492162784531</v>
      </c>
      <c r="I12" s="2">
        <v>-1252.8054598760184</v>
      </c>
      <c r="J12" s="2">
        <v>131.24787976589664</v>
      </c>
      <c r="K12" s="2">
        <v>2530.2929679893559</v>
      </c>
      <c r="L12" s="2">
        <v>204.70755542744155</v>
      </c>
      <c r="N12" s="2">
        <f t="shared" si="5"/>
        <v>1011.4187375477413</v>
      </c>
      <c r="O12" s="2">
        <f t="shared" si="5"/>
        <v>457.2703568211835</v>
      </c>
      <c r="P12" s="6">
        <f t="shared" si="6"/>
        <v>0.15</v>
      </c>
      <c r="Q12" s="2">
        <f t="shared" si="6"/>
        <v>-12</v>
      </c>
      <c r="R12" s="2">
        <f t="shared" si="7"/>
        <v>64.893354478322379</v>
      </c>
      <c r="S12" s="2">
        <f t="shared" si="0"/>
        <v>70.864947432102838</v>
      </c>
      <c r="T12" s="2">
        <f t="shared" si="1"/>
        <v>-104.70201399690644</v>
      </c>
      <c r="U12" s="2">
        <f t="shared" si="2"/>
        <v>72.572174612080431</v>
      </c>
      <c r="V12" s="2">
        <f t="shared" si="3"/>
        <v>545.5180282924548</v>
      </c>
      <c r="W12" s="2">
        <f t="shared" si="4"/>
        <v>85.198056366408423</v>
      </c>
    </row>
    <row r="13" spans="4:50">
      <c r="D13" s="3" t="s">
        <v>1</v>
      </c>
      <c r="E13" s="3">
        <v>0.15</v>
      </c>
      <c r="F13" s="3">
        <v>-11</v>
      </c>
      <c r="G13" s="2">
        <v>223.99759331384749</v>
      </c>
      <c r="H13" s="2">
        <v>114.17518050912813</v>
      </c>
      <c r="I13" s="2">
        <v>-1340.0950494773479</v>
      </c>
      <c r="J13" s="2">
        <v>133.34686176474497</v>
      </c>
      <c r="K13" s="2">
        <v>2664.6671988117582</v>
      </c>
      <c r="L13" s="2">
        <v>195.34625061523184</v>
      </c>
      <c r="N13" s="2">
        <f t="shared" si="5"/>
        <v>1548.5697426482579</v>
      </c>
      <c r="O13" s="2">
        <f t="shared" si="5"/>
        <v>442.86829288910496</v>
      </c>
      <c r="P13" s="6">
        <f t="shared" si="6"/>
        <v>0.15</v>
      </c>
      <c r="Q13" s="2">
        <f t="shared" si="6"/>
        <v>-11</v>
      </c>
      <c r="R13" s="2">
        <f t="shared" si="7"/>
        <v>207.87440195297077</v>
      </c>
      <c r="S13" s="2">
        <f t="shared" si="0"/>
        <v>68.062578684752253</v>
      </c>
      <c r="T13" s="2">
        <f t="shared" si="1"/>
        <v>-60.954021026765929</v>
      </c>
      <c r="U13" s="2">
        <f t="shared" si="2"/>
        <v>71.357711400561399</v>
      </c>
      <c r="V13" s="2">
        <f t="shared" si="3"/>
        <v>627.36449039792421</v>
      </c>
      <c r="W13" s="2">
        <f t="shared" si="4"/>
        <v>82.01385635923873</v>
      </c>
    </row>
    <row r="14" spans="4:50">
      <c r="D14" s="3" t="s">
        <v>34</v>
      </c>
      <c r="E14" s="3">
        <v>0.15</v>
      </c>
      <c r="F14" s="3">
        <v>-10</v>
      </c>
      <c r="G14" s="2">
        <v>739.44411833101151</v>
      </c>
      <c r="H14" s="2">
        <v>140.79603082864969</v>
      </c>
      <c r="I14" s="2">
        <v>-1432.3014593137796</v>
      </c>
      <c r="J14" s="2">
        <v>152.96989040708536</v>
      </c>
      <c r="K14" s="2">
        <v>1636.9362851944265</v>
      </c>
      <c r="L14" s="2">
        <v>298.02839345375014</v>
      </c>
      <c r="N14" s="2">
        <f t="shared" si="5"/>
        <v>944.0789442116585</v>
      </c>
      <c r="O14" s="2">
        <f t="shared" si="5"/>
        <v>591.79431468948519</v>
      </c>
      <c r="P14" s="6">
        <f t="shared" si="6"/>
        <v>0.15</v>
      </c>
      <c r="Q14" s="2">
        <f t="shared" si="6"/>
        <v>-10</v>
      </c>
      <c r="R14" s="2">
        <f t="shared" si="7"/>
        <v>230.35059236129277</v>
      </c>
      <c r="S14" s="2">
        <f t="shared" si="0"/>
        <v>88.926820967836619</v>
      </c>
      <c r="T14" s="2">
        <f t="shared" si="1"/>
        <v>-142.9181787964057</v>
      </c>
      <c r="U14" s="2">
        <f t="shared" si="2"/>
        <v>91.019203082880267</v>
      </c>
      <c r="V14" s="2">
        <f t="shared" si="3"/>
        <v>384.60705854094221</v>
      </c>
      <c r="W14" s="2">
        <f t="shared" si="4"/>
        <v>115.95113329402579</v>
      </c>
    </row>
    <row r="15" spans="4:50">
      <c r="D15" s="3" t="s">
        <v>0</v>
      </c>
      <c r="E15" s="3">
        <v>0.15</v>
      </c>
      <c r="F15" s="3">
        <v>-9</v>
      </c>
      <c r="G15" s="2">
        <v>611.1050009484826</v>
      </c>
      <c r="H15" s="2">
        <v>184.95047850390176</v>
      </c>
      <c r="I15" s="2">
        <v>-832.26320209257415</v>
      </c>
      <c r="J15" s="2">
        <v>188.91307212505046</v>
      </c>
      <c r="K15" s="2">
        <v>-959.54751240801966</v>
      </c>
      <c r="L15" s="2">
        <v>238.29750316873708</v>
      </c>
      <c r="N15" s="2">
        <f t="shared" si="5"/>
        <v>-1180.7057135521113</v>
      </c>
      <c r="O15" s="2">
        <f t="shared" si="5"/>
        <v>612.16105379768931</v>
      </c>
      <c r="P15" s="6">
        <f t="shared" si="6"/>
        <v>0.15</v>
      </c>
      <c r="Q15" s="2">
        <f t="shared" si="6"/>
        <v>-9</v>
      </c>
      <c r="R15" s="2">
        <f t="shared" si="7"/>
        <v>-24.106015381741745</v>
      </c>
      <c r="S15" s="2">
        <f t="shared" si="0"/>
        <v>98.74347875198039</v>
      </c>
      <c r="T15" s="2">
        <f t="shared" si="1"/>
        <v>-272.18492527942334</v>
      </c>
      <c r="U15" s="2">
        <f t="shared" si="2"/>
        <v>99.424549530615309</v>
      </c>
      <c r="V15" s="2">
        <f t="shared" si="3"/>
        <v>-294.06191611489055</v>
      </c>
      <c r="W15" s="2">
        <f t="shared" si="4"/>
        <v>107.91249861624897</v>
      </c>
    </row>
    <row r="16" spans="4:50">
      <c r="D16" s="3" t="s">
        <v>0</v>
      </c>
      <c r="E16" s="3">
        <v>0.15</v>
      </c>
      <c r="F16" s="3">
        <v>-8</v>
      </c>
      <c r="G16" s="2">
        <v>-111.71947424124534</v>
      </c>
      <c r="H16" s="2">
        <v>200.9574125662939</v>
      </c>
      <c r="I16" s="2">
        <v>-322.62308752209469</v>
      </c>
      <c r="J16" s="2">
        <v>258.8789736876206</v>
      </c>
      <c r="K16" s="2">
        <v>-432.82517869097478</v>
      </c>
      <c r="L16" s="2">
        <v>413.6914923940621</v>
      </c>
      <c r="N16" s="2">
        <f t="shared" si="5"/>
        <v>-867.16774045431475</v>
      </c>
      <c r="O16" s="2">
        <f t="shared" si="5"/>
        <v>873.52787864797665</v>
      </c>
      <c r="P16" s="6">
        <f t="shared" si="6"/>
        <v>0.15</v>
      </c>
      <c r="Q16" s="2">
        <f t="shared" si="6"/>
        <v>-8</v>
      </c>
      <c r="R16" s="2">
        <f t="shared" si="7"/>
        <v>-114.04825624740474</v>
      </c>
      <c r="S16" s="2">
        <f t="shared" si="0"/>
        <v>130.08166701195424</v>
      </c>
      <c r="T16" s="2">
        <f t="shared" si="1"/>
        <v>-150.29731478005073</v>
      </c>
      <c r="U16" s="2">
        <f t="shared" si="2"/>
        <v>140.03693532968225</v>
      </c>
      <c r="V16" s="2">
        <f t="shared" si="3"/>
        <v>-169.23829919970197</v>
      </c>
      <c r="W16" s="2">
        <f t="shared" si="4"/>
        <v>166.64533698235186</v>
      </c>
    </row>
    <row r="17" spans="4:23">
      <c r="D17" s="3" t="s">
        <v>0</v>
      </c>
      <c r="E17" s="3">
        <v>0.15</v>
      </c>
      <c r="F17" s="3">
        <v>-7</v>
      </c>
      <c r="G17" s="2">
        <v>-171.72172480665756</v>
      </c>
      <c r="H17" s="2">
        <v>186.74026011115825</v>
      </c>
      <c r="I17" s="2">
        <v>1607.1057998968552</v>
      </c>
      <c r="J17" s="2">
        <v>262.01671030436023</v>
      </c>
      <c r="K17" s="2">
        <v>-1167.8861288139037</v>
      </c>
      <c r="L17" s="2">
        <v>1311.6820070547747</v>
      </c>
      <c r="N17" s="2">
        <f t="shared" si="5"/>
        <v>267.49794627629399</v>
      </c>
      <c r="O17" s="2">
        <f t="shared" si="5"/>
        <v>1760.4389774702931</v>
      </c>
      <c r="P17" s="6">
        <f t="shared" si="6"/>
        <v>0.15</v>
      </c>
      <c r="Q17" s="2">
        <f t="shared" si="6"/>
        <v>-7</v>
      </c>
      <c r="R17" s="2">
        <f t="shared" si="7"/>
        <v>-0.25708357717461094</v>
      </c>
      <c r="S17" s="2">
        <f t="shared" si="0"/>
        <v>224.64399536741868</v>
      </c>
      <c r="T17" s="2">
        <f t="shared" si="1"/>
        <v>305.4788972312416</v>
      </c>
      <c r="U17" s="2">
        <f t="shared" si="2"/>
        <v>237.58213524437531</v>
      </c>
      <c r="V17" s="2">
        <f t="shared" si="3"/>
        <v>-171.47284051592004</v>
      </c>
      <c r="W17" s="2">
        <f t="shared" si="4"/>
        <v>417.99335812335278</v>
      </c>
    </row>
    <row r="18" spans="4:23">
      <c r="D18" s="3" t="s">
        <v>0</v>
      </c>
      <c r="E18" s="3">
        <v>0.15</v>
      </c>
      <c r="F18" s="3">
        <v>-6</v>
      </c>
      <c r="G18" s="2">
        <v>-350.82477854356023</v>
      </c>
      <c r="H18" s="2">
        <v>184.07072840378783</v>
      </c>
      <c r="I18" s="2">
        <v>1563.2599443817128</v>
      </c>
      <c r="J18" s="2">
        <v>315.2831200497576</v>
      </c>
      <c r="K18" s="2">
        <v>-1389.7411820942671</v>
      </c>
      <c r="L18" s="2">
        <v>746.35398157156226</v>
      </c>
      <c r="N18" s="2">
        <f t="shared" si="5"/>
        <v>-177.30601625611462</v>
      </c>
      <c r="O18" s="2">
        <f t="shared" si="5"/>
        <v>1245.7078300251078</v>
      </c>
      <c r="P18" s="6">
        <f t="shared" si="6"/>
        <v>0.15</v>
      </c>
      <c r="Q18" s="2">
        <f t="shared" si="6"/>
        <v>-6</v>
      </c>
      <c r="R18" s="2">
        <f t="shared" si="7"/>
        <v>-79.690854340186945</v>
      </c>
      <c r="S18" s="2">
        <f t="shared" si="0"/>
        <v>167.88645035339721</v>
      </c>
      <c r="T18" s="2">
        <f t="shared" si="1"/>
        <v>249.29245741259436</v>
      </c>
      <c r="U18" s="2">
        <f t="shared" si="2"/>
        <v>190.43858016754822</v>
      </c>
      <c r="V18" s="2">
        <f t="shared" si="3"/>
        <v>-258.25461120046469</v>
      </c>
      <c r="W18" s="2">
        <f t="shared" si="4"/>
        <v>264.52888449160844</v>
      </c>
    </row>
    <row r="19" spans="4:23">
      <c r="D19" s="3" t="s">
        <v>0</v>
      </c>
      <c r="E19" s="3">
        <v>0.15</v>
      </c>
      <c r="F19" s="3">
        <v>-5</v>
      </c>
      <c r="G19" s="2">
        <v>-357.90074345423568</v>
      </c>
      <c r="H19" s="2">
        <v>166.65521004413526</v>
      </c>
      <c r="I19" s="2">
        <v>792.02820769218579</v>
      </c>
      <c r="J19" s="2">
        <v>413.48427347921438</v>
      </c>
      <c r="K19" s="2">
        <v>-1151.7175083103746</v>
      </c>
      <c r="L19" s="2">
        <v>671.2015290625659</v>
      </c>
      <c r="N19" s="2">
        <f t="shared" si="5"/>
        <v>-717.59004407242446</v>
      </c>
      <c r="O19" s="2">
        <f t="shared" si="5"/>
        <v>1251.3410125859155</v>
      </c>
      <c r="P19" s="6">
        <f t="shared" si="6"/>
        <v>0.15</v>
      </c>
      <c r="Q19" s="2">
        <f t="shared" si="6"/>
        <v>-5</v>
      </c>
      <c r="R19" s="2">
        <f t="shared" si="7"/>
        <v>-140.0006013516182</v>
      </c>
      <c r="S19" s="2">
        <f t="shared" si="0"/>
        <v>165.50928747792028</v>
      </c>
      <c r="T19" s="2">
        <f t="shared" si="1"/>
        <v>57.643437126672993</v>
      </c>
      <c r="U19" s="2">
        <f t="shared" si="2"/>
        <v>207.93303275582446</v>
      </c>
      <c r="V19" s="2">
        <f t="shared" si="3"/>
        <v>-276.43785781126707</v>
      </c>
      <c r="W19" s="2">
        <f t="shared" si="4"/>
        <v>252.22818605921304</v>
      </c>
    </row>
    <row r="20" spans="4:23">
      <c r="D20" s="3" t="s">
        <v>0</v>
      </c>
      <c r="E20" s="3">
        <v>0.15</v>
      </c>
      <c r="F20" s="3">
        <v>-4</v>
      </c>
      <c r="G20" s="2">
        <v>-136.08219935127289</v>
      </c>
      <c r="H20" s="2">
        <v>123.39475863180076</v>
      </c>
      <c r="I20" s="2">
        <v>396.77269642781249</v>
      </c>
      <c r="J20" s="2">
        <v>252.36600659293384</v>
      </c>
      <c r="K20" s="2">
        <v>-1771.2499730043542</v>
      </c>
      <c r="L20" s="2">
        <v>769.51474604789689</v>
      </c>
      <c r="N20" s="2">
        <f t="shared" si="5"/>
        <v>-1510.5594759278147</v>
      </c>
      <c r="O20" s="2">
        <f t="shared" si="5"/>
        <v>1145.2755112726315</v>
      </c>
      <c r="P20" s="6">
        <f t="shared" si="6"/>
        <v>0.15</v>
      </c>
      <c r="Q20" s="2">
        <f t="shared" si="6"/>
        <v>-4</v>
      </c>
      <c r="R20" s="2">
        <f t="shared" si="7"/>
        <v>-188.60657069310477</v>
      </c>
      <c r="S20" s="2">
        <f t="shared" si="0"/>
        <v>146.47298318528482</v>
      </c>
      <c r="T20" s="2">
        <f t="shared" si="1"/>
        <v>-97.022135481074486</v>
      </c>
      <c r="U20" s="2">
        <f t="shared" si="2"/>
        <v>168.63991642860458</v>
      </c>
      <c r="V20" s="2">
        <f t="shared" si="3"/>
        <v>-469.65103178972811</v>
      </c>
      <c r="W20" s="2">
        <f t="shared" si="4"/>
        <v>257.52485602242638</v>
      </c>
    </row>
    <row r="21" spans="4:23">
      <c r="D21" s="3" t="s">
        <v>0</v>
      </c>
      <c r="E21" s="3">
        <v>0.15</v>
      </c>
      <c r="F21" s="3">
        <v>-3</v>
      </c>
      <c r="G21" s="2">
        <v>282.86987120836454</v>
      </c>
      <c r="H21" s="2">
        <v>171.47468367399313</v>
      </c>
      <c r="I21" s="2">
        <v>1056.6449567988748</v>
      </c>
      <c r="J21" s="2">
        <v>280.88036571009525</v>
      </c>
      <c r="K21" s="2">
        <v>-1248.4437518944978</v>
      </c>
      <c r="L21" s="2">
        <v>629.1617063804066</v>
      </c>
      <c r="N21" s="2">
        <f t="shared" si="5"/>
        <v>91.071076112741594</v>
      </c>
      <c r="O21" s="2">
        <f t="shared" si="5"/>
        <v>1081.516755764495</v>
      </c>
      <c r="P21" s="6">
        <f t="shared" si="6"/>
        <v>0.15</v>
      </c>
      <c r="Q21" s="2">
        <f t="shared" si="6"/>
        <v>-3</v>
      </c>
      <c r="R21" s="2">
        <f t="shared" si="7"/>
        <v>58.579158063768766</v>
      </c>
      <c r="S21" s="2">
        <f t="shared" si="0"/>
        <v>147.76310641820919</v>
      </c>
      <c r="T21" s="2">
        <f t="shared" si="1"/>
        <v>191.57175089963772</v>
      </c>
      <c r="U21" s="2">
        <f t="shared" si="2"/>
        <v>166.56720801816431</v>
      </c>
      <c r="V21" s="2">
        <f t="shared" si="3"/>
        <v>-204.6153709070357</v>
      </c>
      <c r="W21" s="2">
        <f t="shared" si="4"/>
        <v>226.42806344587405</v>
      </c>
    </row>
    <row r="22" spans="4:23">
      <c r="D22" s="3" t="s">
        <v>0</v>
      </c>
      <c r="E22" s="3">
        <v>0.15</v>
      </c>
      <c r="F22" s="3">
        <v>-2</v>
      </c>
      <c r="G22" s="2">
        <v>53.060607942275432</v>
      </c>
      <c r="H22" s="2">
        <v>243.83108310035792</v>
      </c>
      <c r="I22" s="2">
        <v>621.20219271147494</v>
      </c>
      <c r="J22" s="2">
        <v>221.7134309716298</v>
      </c>
      <c r="K22" s="2">
        <v>-1528.1817781101565</v>
      </c>
      <c r="L22" s="2">
        <v>1134.3427596802253</v>
      </c>
      <c r="N22" s="2">
        <f t="shared" si="5"/>
        <v>-853.9189774564062</v>
      </c>
      <c r="O22" s="2">
        <f t="shared" si="5"/>
        <v>1599.8872737522129</v>
      </c>
      <c r="P22" s="6">
        <f t="shared" si="6"/>
        <v>0.15</v>
      </c>
      <c r="Q22" s="2">
        <f t="shared" si="6"/>
        <v>-2</v>
      </c>
      <c r="R22" s="2">
        <f t="shared" si="7"/>
        <v>-84.27759616921584</v>
      </c>
      <c r="S22" s="2">
        <f t="shared" si="0"/>
        <v>216.89613797452233</v>
      </c>
      <c r="T22" s="2">
        <f t="shared" si="1"/>
        <v>13.371738712990322</v>
      </c>
      <c r="U22" s="2">
        <f t="shared" si="2"/>
        <v>213.09466651489717</v>
      </c>
      <c r="V22" s="2">
        <f t="shared" si="3"/>
        <v>-356.05363127197757</v>
      </c>
      <c r="W22" s="2">
        <f t="shared" si="4"/>
        <v>369.95283238668702</v>
      </c>
    </row>
    <row r="23" spans="4:23">
      <c r="D23" s="3" t="s">
        <v>0</v>
      </c>
      <c r="E23" s="3">
        <v>0.15</v>
      </c>
      <c r="F23" s="3">
        <v>-1</v>
      </c>
      <c r="G23" s="2">
        <v>-289.97669698292987</v>
      </c>
      <c r="H23" s="2">
        <v>259.11091677776056</v>
      </c>
      <c r="I23" s="2">
        <v>1393.3955950404149</v>
      </c>
      <c r="J23" s="2">
        <v>333.85813277038073</v>
      </c>
      <c r="K23" s="2">
        <v>-2376.3068624369121</v>
      </c>
      <c r="L23" s="2">
        <v>416.44110056733962</v>
      </c>
      <c r="N23" s="2">
        <f t="shared" si="5"/>
        <v>-1272.8879643794271</v>
      </c>
      <c r="O23" s="2">
        <f t="shared" si="5"/>
        <v>1009.410150115481</v>
      </c>
      <c r="P23" s="6">
        <f t="shared" si="6"/>
        <v>0.15</v>
      </c>
      <c r="Q23" s="2">
        <f t="shared" si="6"/>
        <v>-1</v>
      </c>
      <c r="R23" s="2">
        <f>E/1000/(1+nu)*(G23+(nu/(1-2*nu))*N23)</f>
        <v>-189.06186589794095</v>
      </c>
      <c r="S23" s="2">
        <f t="shared" si="0"/>
        <v>154.93892399005836</v>
      </c>
      <c r="T23" s="2">
        <f t="shared" si="1"/>
        <v>100.26774679357146</v>
      </c>
      <c r="U23" s="2">
        <f t="shared" si="2"/>
        <v>167.78610173878997</v>
      </c>
      <c r="V23" s="2">
        <f t="shared" si="3"/>
        <v>-547.64986308534412</v>
      </c>
      <c r="W23" s="2">
        <f t="shared" si="4"/>
        <v>181.98004932889228</v>
      </c>
    </row>
    <row r="24" spans="4:23">
      <c r="D24" s="3" t="s">
        <v>0</v>
      </c>
      <c r="E24" s="3">
        <v>0.15</v>
      </c>
      <c r="F24" s="3">
        <v>0</v>
      </c>
      <c r="G24" s="2">
        <v>-135.799311826202</v>
      </c>
      <c r="H24" s="2">
        <v>196.21313070931137</v>
      </c>
      <c r="I24" s="2">
        <v>1251.7761810913412</v>
      </c>
      <c r="J24" s="2">
        <v>230.35276975286706</v>
      </c>
      <c r="K24" s="2">
        <v>-1091.3423914823998</v>
      </c>
      <c r="L24" s="2">
        <v>643.3863695048417</v>
      </c>
      <c r="N24" s="2">
        <f t="shared" si="5"/>
        <v>24.634477782739395</v>
      </c>
      <c r="O24" s="2">
        <f t="shared" si="5"/>
        <v>1069.9522699670201</v>
      </c>
      <c r="P24" s="6">
        <f t="shared" si="6"/>
        <v>0.15</v>
      </c>
      <c r="Q24" s="2">
        <f t="shared" si="6"/>
        <v>0</v>
      </c>
      <c r="R24" s="2">
        <f t="shared" si="7"/>
        <v>-20.646110712641345</v>
      </c>
      <c r="S24" s="2">
        <f t="shared" si="0"/>
        <v>150.75016136830573</v>
      </c>
      <c r="T24" s="2">
        <f t="shared" si="1"/>
        <v>217.84342713256137</v>
      </c>
      <c r="U24" s="2">
        <f t="shared" si="2"/>
        <v>156.61791182891687</v>
      </c>
      <c r="V24" s="2">
        <f t="shared" si="3"/>
        <v>-184.88007752855034</v>
      </c>
      <c r="W24" s="2">
        <f t="shared" si="4"/>
        <v>227.60806178628752</v>
      </c>
    </row>
    <row r="25" spans="4:23">
      <c r="D25" s="3" t="s">
        <v>0</v>
      </c>
      <c r="E25" s="3">
        <v>0.15</v>
      </c>
      <c r="F25" s="3">
        <v>1</v>
      </c>
      <c r="G25" s="2">
        <v>-51.43565405036172</v>
      </c>
      <c r="H25" s="2">
        <v>198.56913296706733</v>
      </c>
      <c r="I25" s="2">
        <v>555.14145253973163</v>
      </c>
      <c r="J25" s="2">
        <v>408.44316851255087</v>
      </c>
      <c r="K25" s="2">
        <v>-1612.7483600303988</v>
      </c>
      <c r="L25" s="2">
        <v>369.8740421554453</v>
      </c>
      <c r="N25" s="2">
        <f t="shared" si="5"/>
        <v>-1109.0425615410288</v>
      </c>
      <c r="O25" s="2">
        <f t="shared" si="5"/>
        <v>976.88634363506344</v>
      </c>
      <c r="P25" s="6">
        <f t="shared" si="6"/>
        <v>0.15</v>
      </c>
      <c r="Q25" s="2">
        <f t="shared" si="6"/>
        <v>1</v>
      </c>
      <c r="R25" s="2">
        <f t="shared" si="7"/>
        <v>-130.14203320845596</v>
      </c>
      <c r="S25" s="2">
        <f t="shared" si="0"/>
        <v>140.97601356379977</v>
      </c>
      <c r="T25" s="2">
        <f t="shared" si="1"/>
        <v>-25.886593013283672</v>
      </c>
      <c r="U25" s="2">
        <f t="shared" si="2"/>
        <v>177.04811342317976</v>
      </c>
      <c r="V25" s="2">
        <f t="shared" si="3"/>
        <v>-398.49265454877479</v>
      </c>
      <c r="W25" s="2">
        <f t="shared" si="4"/>
        <v>170.41904483055222</v>
      </c>
    </row>
    <row r="26" spans="4:23">
      <c r="D26" s="3" t="s">
        <v>0</v>
      </c>
      <c r="E26" s="3">
        <v>0.15</v>
      </c>
      <c r="F26" s="3">
        <v>2</v>
      </c>
      <c r="G26" s="2">
        <v>82.789742372189266</v>
      </c>
      <c r="H26" s="2">
        <v>136.67100870351703</v>
      </c>
      <c r="I26" s="2">
        <v>990.86938111240431</v>
      </c>
      <c r="J26" s="2">
        <v>298.60355491625285</v>
      </c>
      <c r="K26" s="2">
        <v>-778.73096558958161</v>
      </c>
      <c r="L26" s="2">
        <v>307.99792566973542</v>
      </c>
      <c r="N26" s="2">
        <f t="shared" si="5"/>
        <v>294.92815789501208</v>
      </c>
      <c r="O26" s="2">
        <f t="shared" si="5"/>
        <v>743.2724892895053</v>
      </c>
      <c r="P26" s="6">
        <f t="shared" si="6"/>
        <v>0.15</v>
      </c>
      <c r="Q26" s="2">
        <f t="shared" si="6"/>
        <v>2</v>
      </c>
      <c r="R26" s="2">
        <f t="shared" si="7"/>
        <v>46.487254239986989</v>
      </c>
      <c r="S26" s="2">
        <f t="shared" si="0"/>
        <v>104.78575813695664</v>
      </c>
      <c r="T26" s="2">
        <f t="shared" si="1"/>
        <v>202.56344214846143</v>
      </c>
      <c r="U26" s="2">
        <f t="shared" si="2"/>
        <v>132.61791451727061</v>
      </c>
      <c r="V26" s="2">
        <f t="shared" si="3"/>
        <v>-101.58661744094238</v>
      </c>
      <c r="W26" s="2">
        <f t="shared" si="4"/>
        <v>134.23257199052543</v>
      </c>
    </row>
    <row r="27" spans="4:23">
      <c r="D27" s="3" t="s">
        <v>0</v>
      </c>
      <c r="E27" s="3">
        <v>0.15</v>
      </c>
      <c r="F27" s="3">
        <v>3.0000000000000036</v>
      </c>
      <c r="G27" s="2">
        <v>188.8132377504034</v>
      </c>
      <c r="H27" s="2">
        <v>195.56094506760024</v>
      </c>
      <c r="I27" s="2">
        <v>520.70087901972681</v>
      </c>
      <c r="J27" s="2">
        <v>249.81991807432735</v>
      </c>
      <c r="K27" s="2">
        <v>-1244.1522429237596</v>
      </c>
      <c r="L27" s="2">
        <v>399.20353314673264</v>
      </c>
      <c r="N27" s="2">
        <f t="shared" si="5"/>
        <v>-534.6381261536294</v>
      </c>
      <c r="O27" s="2">
        <f t="shared" si="5"/>
        <v>844.58439628866017</v>
      </c>
      <c r="P27" s="6">
        <f t="shared" si="6"/>
        <v>0.15</v>
      </c>
      <c r="Q27" s="2">
        <f t="shared" si="6"/>
        <v>3.0000000000000036</v>
      </c>
      <c r="R27" s="2">
        <f t="shared" si="7"/>
        <v>-26.023769809702639</v>
      </c>
      <c r="S27" s="2">
        <f t="shared" si="0"/>
        <v>125.988455777566</v>
      </c>
      <c r="T27" s="2">
        <f t="shared" si="1"/>
        <v>31.019418533462321</v>
      </c>
      <c r="U27" s="2">
        <f t="shared" si="2"/>
        <v>135.31421676309722</v>
      </c>
      <c r="V27" s="2">
        <f t="shared" si="3"/>
        <v>-272.3147118005744</v>
      </c>
      <c r="W27" s="2">
        <f t="shared" si="4"/>
        <v>160.98952560366689</v>
      </c>
    </row>
    <row r="28" spans="4:23">
      <c r="D28" s="3" t="s">
        <v>0</v>
      </c>
      <c r="E28" s="3">
        <v>0.15</v>
      </c>
      <c r="F28" s="3">
        <v>4.0000000000000036</v>
      </c>
      <c r="G28" s="2">
        <v>66.447182984435372</v>
      </c>
      <c r="H28" s="2">
        <v>153.62303925414216</v>
      </c>
      <c r="I28" s="2">
        <v>708.11224505245229</v>
      </c>
      <c r="J28" s="2">
        <v>198.33529982788764</v>
      </c>
      <c r="K28" s="2">
        <v>-916.80162885551738</v>
      </c>
      <c r="L28" s="2">
        <v>422.41327666145344</v>
      </c>
      <c r="N28" s="2">
        <f t="shared" si="5"/>
        <v>-142.24220081862973</v>
      </c>
      <c r="O28" s="2">
        <f t="shared" si="5"/>
        <v>774.37161574348329</v>
      </c>
      <c r="P28" s="6">
        <f t="shared" si="6"/>
        <v>0.15</v>
      </c>
      <c r="Q28" s="2">
        <f t="shared" si="6"/>
        <v>4.0000000000000036</v>
      </c>
      <c r="R28" s="2">
        <f t="shared" si="7"/>
        <v>-4.1371311390877992</v>
      </c>
      <c r="S28" s="2">
        <f t="shared" si="0"/>
        <v>111.10085534374917</v>
      </c>
      <c r="T28" s="2">
        <f t="shared" si="1"/>
        <v>106.1490514038526</v>
      </c>
      <c r="U28" s="2">
        <f t="shared" si="2"/>
        <v>118.7857751298617</v>
      </c>
      <c r="V28" s="2">
        <f t="shared" si="3"/>
        <v>-173.13302067407969</v>
      </c>
      <c r="W28" s="2">
        <f t="shared" si="4"/>
        <v>157.29917739813081</v>
      </c>
    </row>
    <row r="29" spans="4:23">
      <c r="D29" s="3" t="s">
        <v>0</v>
      </c>
      <c r="E29" s="3">
        <v>0.15</v>
      </c>
      <c r="F29" s="3">
        <v>5.0000000000000036</v>
      </c>
      <c r="G29" s="2">
        <v>133.76216746303157</v>
      </c>
      <c r="H29" s="2">
        <v>146.85351609649479</v>
      </c>
      <c r="I29" s="2">
        <v>449.05188346497573</v>
      </c>
      <c r="J29" s="2">
        <v>294.6209213652553</v>
      </c>
      <c r="K29" s="2">
        <v>-566.49977808960011</v>
      </c>
      <c r="L29" s="2">
        <v>552.7147832815142</v>
      </c>
      <c r="N29" s="2">
        <f t="shared" si="5"/>
        <v>16.314272838407192</v>
      </c>
      <c r="O29" s="2">
        <f t="shared" si="5"/>
        <v>994.18922074326429</v>
      </c>
      <c r="P29" s="6">
        <f t="shared" si="6"/>
        <v>0.15</v>
      </c>
      <c r="Q29" s="2">
        <f t="shared" si="6"/>
        <v>5.0000000000000036</v>
      </c>
      <c r="R29" s="2">
        <f t="shared" si="7"/>
        <v>24.774746124409337</v>
      </c>
      <c r="S29" s="2">
        <f t="shared" si="0"/>
        <v>133.97989409787957</v>
      </c>
      <c r="T29" s="2">
        <f t="shared" si="1"/>
        <v>78.965166062243483</v>
      </c>
      <c r="U29" s="2">
        <f t="shared" si="2"/>
        <v>159.37741687844778</v>
      </c>
      <c r="V29" s="2">
        <f t="shared" si="3"/>
        <v>-95.582775767449235</v>
      </c>
      <c r="W29" s="2">
        <f t="shared" si="4"/>
        <v>203.7372993953048</v>
      </c>
    </row>
    <row r="30" spans="4:23">
      <c r="D30" s="3" t="s">
        <v>0</v>
      </c>
      <c r="E30" s="3">
        <v>0.15</v>
      </c>
      <c r="F30" s="3">
        <v>6.0000000000000036</v>
      </c>
      <c r="G30" s="2">
        <v>406.82317919222243</v>
      </c>
      <c r="H30" s="2">
        <v>156.12449499329858</v>
      </c>
      <c r="I30" s="2">
        <v>797.81126050587852</v>
      </c>
      <c r="J30" s="2">
        <v>192.73665505997508</v>
      </c>
      <c r="K30" s="2">
        <v>-240.5547672195691</v>
      </c>
      <c r="L30" s="2">
        <v>498.81402534596117</v>
      </c>
      <c r="N30" s="2">
        <f t="shared" si="5"/>
        <v>964.07967247853185</v>
      </c>
      <c r="O30" s="2">
        <f t="shared" si="5"/>
        <v>847.67517539923483</v>
      </c>
      <c r="P30" s="6">
        <f t="shared" si="6"/>
        <v>0.15</v>
      </c>
      <c r="Q30" s="2">
        <f t="shared" si="6"/>
        <v>6.0000000000000036</v>
      </c>
      <c r="R30" s="2">
        <f t="shared" si="7"/>
        <v>175.36894810100264</v>
      </c>
      <c r="S30" s="2">
        <f t="shared" si="0"/>
        <v>119.54836988626451</v>
      </c>
      <c r="T30" s="2">
        <f t="shared" si="1"/>
        <v>242.57002457678729</v>
      </c>
      <c r="U30" s="2">
        <f t="shared" si="2"/>
        <v>125.84108489772458</v>
      </c>
      <c r="V30" s="2">
        <f t="shared" si="3"/>
        <v>64.10086356147599</v>
      </c>
      <c r="W30" s="2">
        <f t="shared" si="4"/>
        <v>178.44813291562841</v>
      </c>
    </row>
    <row r="31" spans="4:23">
      <c r="D31" s="3" t="s">
        <v>0</v>
      </c>
      <c r="E31" s="3">
        <v>0.15</v>
      </c>
      <c r="F31" s="3">
        <v>7.0000000000000036</v>
      </c>
      <c r="G31" s="2">
        <v>285.71861528895266</v>
      </c>
      <c r="H31" s="2">
        <v>193.65951251490071</v>
      </c>
      <c r="I31" s="2">
        <v>431.0165931108869</v>
      </c>
      <c r="J31" s="2">
        <v>227.45685806387007</v>
      </c>
      <c r="K31" s="2">
        <v>22.690449221222071</v>
      </c>
      <c r="L31" s="2">
        <v>505.33744281420985</v>
      </c>
      <c r="N31" s="2">
        <f t="shared" si="5"/>
        <v>739.42565762106165</v>
      </c>
      <c r="O31" s="2">
        <f t="shared" si="5"/>
        <v>926.45381339298069</v>
      </c>
      <c r="P31" s="6">
        <f t="shared" si="6"/>
        <v>0.15</v>
      </c>
      <c r="Q31" s="2">
        <f t="shared" si="6"/>
        <v>7.0000000000000036</v>
      </c>
      <c r="R31" s="2">
        <f t="shared" si="7"/>
        <v>129.98256830509237</v>
      </c>
      <c r="S31" s="2">
        <f t="shared" si="0"/>
        <v>134.61611455335586</v>
      </c>
      <c r="T31" s="2">
        <f t="shared" si="1"/>
        <v>154.95565824323731</v>
      </c>
      <c r="U31" s="2">
        <f t="shared" si="2"/>
        <v>140.42503331958497</v>
      </c>
      <c r="V31" s="2">
        <f t="shared" si="3"/>
        <v>84.774602262201171</v>
      </c>
      <c r="W31" s="2">
        <f t="shared" si="4"/>
        <v>188.18575882354961</v>
      </c>
    </row>
    <row r="32" spans="4:23">
      <c r="D32" s="3" t="s">
        <v>0</v>
      </c>
      <c r="E32" s="3">
        <v>0.15</v>
      </c>
      <c r="F32" s="3">
        <v>8.0000000000000036</v>
      </c>
      <c r="G32" s="2">
        <v>512.22922348731356</v>
      </c>
      <c r="H32" s="2">
        <v>145.12891795087774</v>
      </c>
      <c r="I32" s="2">
        <v>3.9860260227635917</v>
      </c>
      <c r="J32" s="2">
        <v>282.76846759416168</v>
      </c>
      <c r="K32" s="2">
        <v>-763.66247046008141</v>
      </c>
      <c r="L32" s="2">
        <v>495.57014419040593</v>
      </c>
      <c r="N32" s="2">
        <f t="shared" si="5"/>
        <v>-247.44722095000429</v>
      </c>
      <c r="O32" s="2">
        <f t="shared" si="5"/>
        <v>923.4675297354454</v>
      </c>
      <c r="P32" s="6">
        <f t="shared" si="6"/>
        <v>0.15</v>
      </c>
      <c r="Q32" s="2">
        <f t="shared" si="6"/>
        <v>8.0000000000000036</v>
      </c>
      <c r="R32" s="2">
        <f t="shared" si="7"/>
        <v>60.97485799547529</v>
      </c>
      <c r="S32" s="2">
        <f t="shared" si="0"/>
        <v>125.94829383762148</v>
      </c>
      <c r="T32" s="2">
        <f t="shared" si="1"/>
        <v>-26.379441568744234</v>
      </c>
      <c r="U32" s="2">
        <f t="shared" si="2"/>
        <v>149.6050914325609</v>
      </c>
      <c r="V32" s="2">
        <f t="shared" si="3"/>
        <v>-158.31902690173322</v>
      </c>
      <c r="W32" s="2">
        <f t="shared" si="4"/>
        <v>186.18037959754039</v>
      </c>
    </row>
    <row r="33" spans="4:42">
      <c r="D33" s="3" t="s">
        <v>0</v>
      </c>
      <c r="E33" s="3">
        <v>0.15</v>
      </c>
      <c r="F33" s="3">
        <v>9.0000000000000036</v>
      </c>
      <c r="G33" s="2">
        <v>1227.6070489597419</v>
      </c>
      <c r="H33" s="2">
        <v>154.21726200981743</v>
      </c>
      <c r="I33" s="2">
        <v>-1739.0635547139507</v>
      </c>
      <c r="J33" s="2">
        <v>156.55213075479651</v>
      </c>
      <c r="K33" s="2">
        <v>-1022.3943309893109</v>
      </c>
      <c r="L33" s="2">
        <v>673.92891925514414</v>
      </c>
      <c r="N33" s="2">
        <f t="shared" si="5"/>
        <v>-1533.8508367435197</v>
      </c>
      <c r="O33" s="2">
        <f t="shared" si="5"/>
        <v>984.69831201975808</v>
      </c>
      <c r="P33" s="6">
        <f t="shared" si="6"/>
        <v>0.15</v>
      </c>
      <c r="Q33" s="2">
        <f t="shared" si="6"/>
        <v>9.0000000000000036</v>
      </c>
      <c r="R33" s="2">
        <f t="shared" si="7"/>
        <v>43.230026271133127</v>
      </c>
      <c r="S33" s="2">
        <f t="shared" si="0"/>
        <v>134.20746978509845</v>
      </c>
      <c r="T33" s="2">
        <f t="shared" si="1"/>
        <v>-466.66648373528278</v>
      </c>
      <c r="U33" s="2">
        <f t="shared" si="2"/>
        <v>134.60877535064174</v>
      </c>
      <c r="V33" s="2">
        <f t="shared" si="3"/>
        <v>-343.48896090761031</v>
      </c>
      <c r="W33" s="2">
        <f t="shared" si="4"/>
        <v>223.53291087413896</v>
      </c>
    </row>
    <row r="34" spans="4:42">
      <c r="D34" s="3" t="s">
        <v>34</v>
      </c>
      <c r="E34" s="3">
        <v>0.15</v>
      </c>
      <c r="F34" s="3">
        <v>10.000000000000004</v>
      </c>
      <c r="G34" s="2">
        <v>517.8455269463476</v>
      </c>
      <c r="H34" s="2">
        <v>98.596963633335235</v>
      </c>
      <c r="I34" s="2">
        <v>-1528.7105925881344</v>
      </c>
      <c r="J34" s="2">
        <v>105.09502906247462</v>
      </c>
      <c r="K34" s="2">
        <v>1138.35084228087</v>
      </c>
      <c r="L34" s="2">
        <v>399.3326683431294</v>
      </c>
      <c r="N34" s="2">
        <f t="shared" si="5"/>
        <v>127.48577663908316</v>
      </c>
      <c r="O34" s="2">
        <f t="shared" si="5"/>
        <v>603.02466103893926</v>
      </c>
      <c r="P34" s="6">
        <f t="shared" si="6"/>
        <v>0.15</v>
      </c>
      <c r="Q34" s="2">
        <f t="shared" si="6"/>
        <v>10.000000000000004</v>
      </c>
      <c r="R34" s="2">
        <f t="shared" si="7"/>
        <v>102.94845676380321</v>
      </c>
      <c r="S34" s="2">
        <f t="shared" si="0"/>
        <v>82.902175425613521</v>
      </c>
      <c r="T34" s="2">
        <f t="shared" si="1"/>
        <v>-248.80337628118588</v>
      </c>
      <c r="U34" s="2">
        <f t="shared" si="2"/>
        <v>84.019030421246811</v>
      </c>
      <c r="V34" s="2">
        <f t="shared" si="3"/>
        <v>209.59780783692423</v>
      </c>
      <c r="W34" s="2">
        <f t="shared" si="4"/>
        <v>134.5911246726094</v>
      </c>
    </row>
    <row r="35" spans="4:42">
      <c r="D35" s="3" t="s">
        <v>1</v>
      </c>
      <c r="E35" s="3">
        <v>0.15</v>
      </c>
      <c r="F35" s="3">
        <v>11.000000000000004</v>
      </c>
      <c r="G35" s="2">
        <v>-244.6377001778099</v>
      </c>
      <c r="H35" s="2">
        <v>109.16985934829256</v>
      </c>
      <c r="I35" s="2">
        <v>-1566.3755247184579</v>
      </c>
      <c r="J35" s="2">
        <v>117.96866348164053</v>
      </c>
      <c r="K35" s="2">
        <v>2215.6647889680748</v>
      </c>
      <c r="L35" s="2">
        <v>259.3107912850387</v>
      </c>
      <c r="N35" s="2">
        <f t="shared" si="5"/>
        <v>404.65156407180712</v>
      </c>
      <c r="O35" s="2">
        <f t="shared" si="5"/>
        <v>486.4493141149718</v>
      </c>
      <c r="P35" s="6">
        <f t="shared" si="6"/>
        <v>0.15</v>
      </c>
      <c r="Q35" s="2">
        <f t="shared" si="6"/>
        <v>11.000000000000004</v>
      </c>
      <c r="R35" s="2">
        <f t="shared" si="7"/>
        <v>2.2116601022928375</v>
      </c>
      <c r="S35" s="2">
        <f t="shared" si="0"/>
        <v>71.968963306812824</v>
      </c>
      <c r="T35" s="2">
        <f t="shared" si="1"/>
        <v>-224.96202849063101</v>
      </c>
      <c r="U35" s="2">
        <f t="shared" si="2"/>
        <v>73.481257767231995</v>
      </c>
      <c r="V35" s="2">
        <f t="shared" si="3"/>
        <v>425.0761504242418</v>
      </c>
      <c r="W35" s="2">
        <f t="shared" si="4"/>
        <v>97.774435983441037</v>
      </c>
    </row>
    <row r="36" spans="4:42">
      <c r="D36" s="3" t="s">
        <v>1</v>
      </c>
      <c r="E36" s="3">
        <v>0.15</v>
      </c>
      <c r="F36" s="3">
        <v>12.000000000000004</v>
      </c>
      <c r="G36" s="2">
        <v>-205.61264316247005</v>
      </c>
      <c r="H36" s="2">
        <v>98.247970000167697</v>
      </c>
      <c r="I36" s="2">
        <v>-1032.0003433007716</v>
      </c>
      <c r="J36" s="2">
        <v>129.2861201077809</v>
      </c>
      <c r="K36" s="2">
        <v>2419.1959417097528</v>
      </c>
      <c r="L36" s="2">
        <v>299.66949505538605</v>
      </c>
      <c r="N36" s="2">
        <f t="shared" si="5"/>
        <v>1181.5829552465111</v>
      </c>
      <c r="O36" s="2">
        <f t="shared" si="5"/>
        <v>527.20358516333465</v>
      </c>
      <c r="P36" s="6">
        <f t="shared" si="6"/>
        <v>0.15</v>
      </c>
      <c r="Q36" s="2">
        <f t="shared" si="6"/>
        <v>12.000000000000004</v>
      </c>
      <c r="R36" s="2">
        <f t="shared" si="7"/>
        <v>93.895962686537644</v>
      </c>
      <c r="S36" s="2">
        <f t="shared" si="0"/>
        <v>74.549261971018552</v>
      </c>
      <c r="T36" s="2">
        <f t="shared" si="1"/>
        <v>-48.139423274732948</v>
      </c>
      <c r="U36" s="2">
        <f t="shared" si="2"/>
        <v>79.883944020764559</v>
      </c>
      <c r="V36" s="2">
        <f t="shared" si="3"/>
        <v>545.03493821145094</v>
      </c>
      <c r="W36" s="2">
        <f t="shared" si="4"/>
        <v>109.16858658988417</v>
      </c>
    </row>
    <row r="37" spans="4:42">
      <c r="D37" s="3" t="s">
        <v>1</v>
      </c>
      <c r="E37" s="3">
        <v>0.15</v>
      </c>
      <c r="F37" s="3">
        <v>13.000000000000004</v>
      </c>
      <c r="G37" s="2">
        <v>-150.46578754453824</v>
      </c>
      <c r="H37" s="2">
        <v>96.454237733765297</v>
      </c>
      <c r="I37" s="2">
        <v>-623.89177050180717</v>
      </c>
      <c r="J37" s="2">
        <v>132.62697175152778</v>
      </c>
      <c r="K37" s="2">
        <v>2259.3495401606983</v>
      </c>
      <c r="L37" s="2">
        <v>170.82898851685286</v>
      </c>
      <c r="N37" s="2">
        <f t="shared" si="5"/>
        <v>1484.991982114353</v>
      </c>
      <c r="O37" s="2">
        <f t="shared" si="5"/>
        <v>399.91019800214593</v>
      </c>
      <c r="P37" s="6">
        <f t="shared" si="6"/>
        <v>0.15</v>
      </c>
      <c r="Q37" s="2">
        <f t="shared" si="6"/>
        <v>13.000000000000004</v>
      </c>
      <c r="R37" s="2">
        <f t="shared" si="7"/>
        <v>136.55969080953989</v>
      </c>
      <c r="S37" s="2">
        <f t="shared" si="0"/>
        <v>60.318250016975611</v>
      </c>
      <c r="T37" s="2">
        <f t="shared" si="1"/>
        <v>55.189599988759291</v>
      </c>
      <c r="U37" s="2">
        <f t="shared" si="2"/>
        <v>66.535438676278545</v>
      </c>
      <c r="V37" s="2">
        <f t="shared" si="3"/>
        <v>550.74670025887747</v>
      </c>
      <c r="W37" s="2">
        <f t="shared" si="4"/>
        <v>73.10141030781881</v>
      </c>
    </row>
    <row r="38" spans="4:42">
      <c r="D38" s="3" t="s">
        <v>1</v>
      </c>
      <c r="E38" s="3">
        <v>0.15</v>
      </c>
      <c r="F38" s="3">
        <v>14.000000000000004</v>
      </c>
      <c r="G38" s="2">
        <v>129.29395691210854</v>
      </c>
      <c r="H38" s="2">
        <v>106.27422042305736</v>
      </c>
      <c r="I38" s="2">
        <v>-797.05428520050873</v>
      </c>
      <c r="J38" s="2">
        <v>173.36776069788857</v>
      </c>
      <c r="K38" s="2">
        <v>1433.370929953101</v>
      </c>
      <c r="L38" s="2">
        <v>293.58687695480171</v>
      </c>
      <c r="N38" s="2">
        <f t="shared" si="5"/>
        <v>765.61060166470088</v>
      </c>
      <c r="O38" s="2">
        <f t="shared" si="5"/>
        <v>573.22885807574767</v>
      </c>
      <c r="P38" s="6">
        <f t="shared" si="6"/>
        <v>0.15</v>
      </c>
      <c r="Q38" s="2">
        <f t="shared" si="6"/>
        <v>14.000000000000004</v>
      </c>
      <c r="R38" s="2">
        <f t="shared" si="7"/>
        <v>105.96105840134533</v>
      </c>
      <c r="S38" s="2">
        <f t="shared" si="0"/>
        <v>80.962787987247907</v>
      </c>
      <c r="T38" s="2">
        <f t="shared" si="1"/>
        <v>-53.255045711760772</v>
      </c>
      <c r="U38" s="2">
        <f t="shared" si="2"/>
        <v>92.49449022198452</v>
      </c>
      <c r="V38" s="2">
        <f t="shared" si="3"/>
        <v>330.09928814276594</v>
      </c>
      <c r="W38" s="2">
        <f t="shared" si="4"/>
        <v>113.15715082864142</v>
      </c>
    </row>
    <row r="39" spans="4:42">
      <c r="D39" s="3" t="s">
        <v>1</v>
      </c>
      <c r="E39" s="3">
        <v>0.15</v>
      </c>
      <c r="F39" s="3">
        <v>15.000000000000004</v>
      </c>
      <c r="G39" s="2">
        <v>399.66764650777327</v>
      </c>
      <c r="H39" s="2">
        <v>111.23806225000737</v>
      </c>
      <c r="I39" s="2">
        <v>-638.17978660353174</v>
      </c>
      <c r="J39" s="2">
        <v>168.88820121719846</v>
      </c>
      <c r="K39" s="2">
        <v>1372.574478641179</v>
      </c>
      <c r="L39" s="2">
        <v>231.31229231373095</v>
      </c>
      <c r="N39" s="2">
        <f t="shared" si="5"/>
        <v>1134.0623385454205</v>
      </c>
      <c r="O39" s="2">
        <f t="shared" si="5"/>
        <v>511.43855578093678</v>
      </c>
      <c r="P39" s="6">
        <f t="shared" si="6"/>
        <v>0.15</v>
      </c>
      <c r="Q39" s="2">
        <f t="shared" si="6"/>
        <v>15.000000000000004</v>
      </c>
      <c r="R39" s="2">
        <f t="shared" si="7"/>
        <v>192.73094502192896</v>
      </c>
      <c r="S39" s="2">
        <f t="shared" si="0"/>
        <v>75.057633987759971</v>
      </c>
      <c r="T39" s="2">
        <f t="shared" si="1"/>
        <v>14.350917455923378</v>
      </c>
      <c r="U39" s="2">
        <f t="shared" ref="U39" si="8">E/1000/(1+nu)*(I39+J39+(nu/(1-2*nu))*(N39+O39))-T39</f>
        <v>84.966251622745972</v>
      </c>
      <c r="V39" s="2">
        <f t="shared" si="3"/>
        <v>359.94930679485805</v>
      </c>
      <c r="W39" s="2">
        <f t="shared" ref="W39" si="9">E/1000/(1+nu)*(K39+L39+(nu/(1-2*nu))*(N39+O39))-V39</f>
        <v>95.695392279962505</v>
      </c>
    </row>
    <row r="40" spans="4:42">
      <c r="D40" s="3" t="s">
        <v>1</v>
      </c>
      <c r="E40" s="3">
        <v>0.15</v>
      </c>
      <c r="F40" s="3">
        <v>16.000000000000004</v>
      </c>
      <c r="G40" s="2">
        <v>435.3386552045344</v>
      </c>
      <c r="H40" s="2">
        <v>87.821620199798588</v>
      </c>
      <c r="I40" s="2">
        <v>-567.4961656684651</v>
      </c>
      <c r="J40" s="2">
        <v>137.51958762124531</v>
      </c>
      <c r="K40" s="2">
        <v>980.52848283973265</v>
      </c>
      <c r="L40" s="2">
        <v>237.04865713965398</v>
      </c>
      <c r="N40" s="2">
        <f t="shared" ref="N40:O41" si="10">SUM(G40,I40,K40)</f>
        <v>848.37097237580201</v>
      </c>
      <c r="O40" s="2">
        <f t="shared" si="10"/>
        <v>462.38986496069788</v>
      </c>
      <c r="P40" s="6">
        <f t="shared" ref="P40:Q41" si="11">E40</f>
        <v>0.15</v>
      </c>
      <c r="Q40" s="2">
        <f t="shared" si="11"/>
        <v>16.000000000000004</v>
      </c>
      <c r="R40" s="2">
        <f t="shared" ref="R40:R41" si="12">E/1000/(1+nu)*(G40+(nu/(1-2*nu))*N40)</f>
        <v>167.61440646688268</v>
      </c>
      <c r="S40" s="2">
        <f t="shared" ref="S40:S41" si="13">E/1000/(1+nu)*(G40+H40+(nu/(1-2*nu))*(N40+O40))-R40</f>
        <v>65.668232451916765</v>
      </c>
      <c r="T40" s="2">
        <f t="shared" ref="T40:T41" si="14">E/1000/(1+nu)*(I40+(nu/(1-2*nu))*N40)</f>
        <v>-4.7478283706640845</v>
      </c>
      <c r="U40" s="2">
        <f t="shared" ref="U40:U41" si="15">E/1000/(1+nu)*(I40+J40+(nu/(1-2*nu))*(N40+O40))-T40</f>
        <v>74.21007060247787</v>
      </c>
      <c r="V40" s="2">
        <f t="shared" ref="V40:V41" si="16">E/1000/(1+nu)*(K40+(nu/(1-2*nu))*N40)</f>
        <v>261.31890809168237</v>
      </c>
      <c r="W40" s="2">
        <f t="shared" ref="W40" si="17">E/1000/(1+nu)*(K40+L40+(nu/(1-2*nu))*(N40+O40))-V40</f>
        <v>91.316629425954432</v>
      </c>
    </row>
    <row r="41" spans="4:42">
      <c r="D41" s="3" t="s">
        <v>1</v>
      </c>
      <c r="E41" s="3">
        <v>0.15</v>
      </c>
      <c r="F41" s="3">
        <v>24.000000000000004</v>
      </c>
      <c r="G41" s="2">
        <v>739.29416534671418</v>
      </c>
      <c r="H41" s="2">
        <v>117.34396537862597</v>
      </c>
      <c r="I41" s="2">
        <f>I7</f>
        <v>-750.75571389083598</v>
      </c>
      <c r="J41" s="2">
        <v>139.71337764215605</v>
      </c>
      <c r="K41" s="2">
        <v>-159.02367246543147</v>
      </c>
      <c r="L41" s="2">
        <v>301.10100008116206</v>
      </c>
      <c r="N41" s="2">
        <f t="shared" si="10"/>
        <v>-170.48522100955327</v>
      </c>
      <c r="O41" s="2">
        <f t="shared" si="10"/>
        <v>558.15834310194407</v>
      </c>
      <c r="P41" s="6">
        <f t="shared" si="11"/>
        <v>0.15</v>
      </c>
      <c r="Q41" s="2">
        <f t="shared" si="11"/>
        <v>24.000000000000004</v>
      </c>
      <c r="R41" s="2">
        <f t="shared" si="12"/>
        <v>108.41936362104661</v>
      </c>
      <c r="S41" s="2">
        <f t="shared" si="13"/>
        <v>81.217062826226481</v>
      </c>
      <c r="T41" s="2">
        <f t="shared" si="14"/>
        <v>-147.68295937290731</v>
      </c>
      <c r="U41" s="2">
        <f t="shared" si="15"/>
        <v>85.061805559020698</v>
      </c>
      <c r="V41" s="2">
        <f t="shared" si="16"/>
        <v>-45.97901475291593</v>
      </c>
      <c r="W41" s="2">
        <f>E/1000/(1+nu)*(K41+L41+(nu/(1-2*nu))*(N41+O41))-V41</f>
        <v>112.80030316572487</v>
      </c>
    </row>
    <row r="42" spans="4:42">
      <c r="F42"/>
    </row>
    <row r="43" spans="4:42">
      <c r="F43"/>
      <c r="R43" s="26" t="s">
        <v>40</v>
      </c>
    </row>
    <row r="44" spans="4:42">
      <c r="F44"/>
    </row>
    <row r="45" spans="4:42">
      <c r="F45"/>
      <c r="AP45" t="s">
        <v>21</v>
      </c>
    </row>
    <row r="46" spans="4:42">
      <c r="F46"/>
    </row>
    <row r="47" spans="4:42">
      <c r="F47"/>
    </row>
    <row r="48" spans="4:42">
      <c r="F48"/>
    </row>
    <row r="49" spans="6:6">
      <c r="F49"/>
    </row>
    <row r="50" spans="6:6">
      <c r="F50"/>
    </row>
    <row r="51" spans="6:6">
      <c r="F51"/>
    </row>
    <row r="52" spans="6:6">
      <c r="F52"/>
    </row>
    <row r="53" spans="6:6">
      <c r="F53"/>
    </row>
    <row r="54" spans="6:6">
      <c r="F54"/>
    </row>
    <row r="55" spans="6:6">
      <c r="F55"/>
    </row>
    <row r="56" spans="6:6">
      <c r="F56"/>
    </row>
    <row r="57" spans="6:6">
      <c r="F57"/>
    </row>
    <row r="58" spans="6:6">
      <c r="F58"/>
    </row>
    <row r="59" spans="6:6">
      <c r="F59"/>
    </row>
    <row r="60" spans="6:6">
      <c r="F60"/>
    </row>
    <row r="61" spans="6:6">
      <c r="F61"/>
    </row>
    <row r="62" spans="6:6">
      <c r="F62"/>
    </row>
    <row r="63" spans="6:6">
      <c r="F63"/>
    </row>
    <row r="64" spans="6:6">
      <c r="F64"/>
    </row>
    <row r="65" spans="6:6">
      <c r="F65"/>
    </row>
    <row r="66" spans="6:6">
      <c r="F66"/>
    </row>
    <row r="67" spans="6:6">
      <c r="F67"/>
    </row>
    <row r="68" spans="6:6">
      <c r="F68"/>
    </row>
    <row r="69" spans="6:6">
      <c r="F69"/>
    </row>
    <row r="70" spans="6:6">
      <c r="F70"/>
    </row>
    <row r="71" spans="6:6">
      <c r="F71"/>
    </row>
    <row r="72" spans="6:6">
      <c r="F72"/>
    </row>
    <row r="73" spans="6:6">
      <c r="F73"/>
    </row>
    <row r="74" spans="6:6">
      <c r="F74"/>
    </row>
    <row r="75" spans="6:6">
      <c r="F75"/>
    </row>
    <row r="76" spans="6:6">
      <c r="F76"/>
    </row>
    <row r="77" spans="6:6">
      <c r="F77"/>
    </row>
    <row r="78" spans="6:6">
      <c r="F78"/>
    </row>
  </sheetData>
  <mergeCells count="8">
    <mergeCell ref="G4:L4"/>
    <mergeCell ref="R4:W4"/>
    <mergeCell ref="G5:H5"/>
    <mergeCell ref="I5:J5"/>
    <mergeCell ref="K5:L5"/>
    <mergeCell ref="R5:S5"/>
    <mergeCell ref="T5:U5"/>
    <mergeCell ref="V5:W5"/>
  </mergeCells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P68"/>
  <sheetViews>
    <sheetView topLeftCell="AD47" workbookViewId="0">
      <selection activeCell="G9" sqref="G9"/>
    </sheetView>
  </sheetViews>
  <sheetFormatPr baseColWidth="10" defaultColWidth="8.83203125" defaultRowHeight="14" x14ac:dyDescent="0"/>
  <cols>
    <col min="4" max="4" width="13.83203125" customWidth="1"/>
    <col min="6" max="6" width="8.83203125" style="3"/>
    <col min="7" max="12" width="13.6640625" customWidth="1"/>
    <col min="14" max="14" width="12" customWidth="1"/>
    <col min="15" max="15" width="14.33203125" bestFit="1" customWidth="1"/>
    <col min="16" max="16" width="20" customWidth="1"/>
    <col min="17" max="23" width="13.6640625" customWidth="1"/>
  </cols>
  <sheetData>
    <row r="1" spans="3:23">
      <c r="L1" t="s">
        <v>12</v>
      </c>
      <c r="M1">
        <v>220</v>
      </c>
      <c r="N1" t="s">
        <v>14</v>
      </c>
      <c r="P1" t="s">
        <v>19</v>
      </c>
      <c r="Q1">
        <f>E/2/(1+nu)</f>
        <v>85.9375</v>
      </c>
    </row>
    <row r="2" spans="3:23">
      <c r="L2" t="s">
        <v>13</v>
      </c>
      <c r="M2">
        <v>0.28000000000000003</v>
      </c>
      <c r="P2" t="s">
        <v>20</v>
      </c>
      <c r="Q2">
        <f>E*nu/(1+nu)/(1-2*nu)</f>
        <v>109.37500000000003</v>
      </c>
    </row>
    <row r="4" spans="3:23">
      <c r="C4" s="66" t="s">
        <v>24</v>
      </c>
      <c r="D4" s="66"/>
      <c r="G4" s="66" t="s">
        <v>10</v>
      </c>
      <c r="H4" s="66"/>
      <c r="I4" s="66"/>
      <c r="J4" s="66"/>
      <c r="K4" s="66"/>
      <c r="L4" s="66"/>
      <c r="R4" s="65" t="s">
        <v>11</v>
      </c>
      <c r="S4" s="65"/>
      <c r="T4" s="65"/>
      <c r="U4" s="65"/>
      <c r="V4" s="65"/>
      <c r="W4" s="65"/>
    </row>
    <row r="5" spans="3:23">
      <c r="C5" s="4" t="s">
        <v>23</v>
      </c>
      <c r="D5" s="4" t="s">
        <v>22</v>
      </c>
      <c r="G5" s="64" t="s">
        <v>8</v>
      </c>
      <c r="H5" s="64"/>
      <c r="I5" s="64" t="s">
        <v>7</v>
      </c>
      <c r="J5" s="64"/>
      <c r="K5" s="64" t="s">
        <v>9</v>
      </c>
      <c r="L5" s="64"/>
      <c r="N5" s="8" t="s">
        <v>17</v>
      </c>
      <c r="O5" s="8" t="s">
        <v>18</v>
      </c>
      <c r="P5" s="4"/>
      <c r="Q5" s="4"/>
      <c r="R5" s="64" t="s">
        <v>8</v>
      </c>
      <c r="S5" s="64"/>
      <c r="T5" s="64" t="s">
        <v>7</v>
      </c>
      <c r="U5" s="64"/>
      <c r="V5" s="64" t="s">
        <v>9</v>
      </c>
      <c r="W5" s="64"/>
    </row>
    <row r="6" spans="3:23">
      <c r="D6" s="21" t="s">
        <v>1</v>
      </c>
      <c r="E6" s="22">
        <v>2.5</v>
      </c>
      <c r="F6" s="22">
        <v>-24</v>
      </c>
      <c r="G6" s="23">
        <v>128.09606154901849</v>
      </c>
      <c r="H6" s="23">
        <v>125.96338073649622</v>
      </c>
      <c r="I6" s="23">
        <v>208.18203044987141</v>
      </c>
      <c r="J6" s="23">
        <v>139.57061738184026</v>
      </c>
      <c r="K6" s="23">
        <v>-9.3011250678336612</v>
      </c>
      <c r="L6" s="23">
        <v>173.25916895152773</v>
      </c>
      <c r="M6" s="21"/>
      <c r="N6" s="23">
        <f t="shared" ref="N6:N14" si="0">SUM(G6,I6,K6)</f>
        <v>326.97696693105621</v>
      </c>
      <c r="O6" s="23">
        <f t="shared" ref="O6:O14" si="1">SUM(H6,J6,L6)</f>
        <v>438.79316706986424</v>
      </c>
      <c r="P6" s="24">
        <f>E6</f>
        <v>2.5</v>
      </c>
      <c r="Q6" s="23">
        <f>F6</f>
        <v>-24</v>
      </c>
      <c r="R6" s="23">
        <f t="shared" ref="R6:R14" si="2">E/1000/(1+nu)*(G6+(nu/(1-2*nu))*N6)</f>
        <v>57.779616336821832</v>
      </c>
      <c r="S6" s="23">
        <f t="shared" ref="S6:S14" si="3">E/1000/(1+nu)*(G6+H6+(nu/(1-2*nu))*(N6+O6))-R6</f>
        <v>69.6429587123517</v>
      </c>
      <c r="T6" s="23">
        <f t="shared" ref="T6:T14" si="4">E/1000/(1+nu)*(I6+(nu/(1-2*nu))*N6)</f>
        <v>71.544392241655927</v>
      </c>
      <c r="U6" s="23">
        <f>E/1000/(1+nu)*(I6+J6+(nu/(1-2*nu))*(N6+O6))-T6</f>
        <v>71.981702510770205</v>
      </c>
      <c r="V6" s="23">
        <f t="shared" ref="V6:V14" si="5">E/1000/(1+nu)*(K6+(nu/(1-2*nu))*N6)</f>
        <v>34.164474887050375</v>
      </c>
      <c r="W6" s="23">
        <f>E/1000/(1+nu)*(K6+L6+(nu/(1-2*nu))*(N6+O6))-V6</f>
        <v>77.771922311810243</v>
      </c>
    </row>
    <row r="7" spans="3:23">
      <c r="D7" s="21" t="s">
        <v>1</v>
      </c>
      <c r="E7" s="22">
        <v>2.5</v>
      </c>
      <c r="F7" s="22">
        <v>-16</v>
      </c>
      <c r="G7" s="23">
        <v>-85.694578570151435</v>
      </c>
      <c r="H7" s="23">
        <v>140.60160233513434</v>
      </c>
      <c r="I7" s="23">
        <v>-271.62034588774412</v>
      </c>
      <c r="J7" s="23">
        <v>156.24136042886363</v>
      </c>
      <c r="K7" s="23">
        <v>358.52535515458908</v>
      </c>
      <c r="L7" s="23">
        <v>199.52392402975818</v>
      </c>
      <c r="M7" s="21"/>
      <c r="N7" s="23">
        <f t="shared" si="0"/>
        <v>1.2104306966934928</v>
      </c>
      <c r="O7" s="23">
        <f t="shared" si="1"/>
        <v>496.36688679375618</v>
      </c>
      <c r="P7" s="24">
        <f t="shared" ref="P7:Q14" si="6">E7</f>
        <v>2.5</v>
      </c>
      <c r="Q7" s="23">
        <f t="shared" si="6"/>
        <v>-16</v>
      </c>
      <c r="R7" s="23">
        <f t="shared" si="2"/>
        <v>-14.596364834293928</v>
      </c>
      <c r="S7" s="23">
        <f t="shared" si="3"/>
        <v>78.456028644418296</v>
      </c>
      <c r="T7" s="23">
        <f t="shared" si="4"/>
        <v>-46.552356092005169</v>
      </c>
      <c r="U7" s="23">
        <f>E/1000/(1+nu)*(I7+J7+(nu/(1-2*nu))*(N7+O7))-T7</f>
        <v>81.144112066778021</v>
      </c>
      <c r="V7" s="23">
        <f t="shared" si="5"/>
        <v>61.753936274645852</v>
      </c>
      <c r="W7" s="23">
        <f>E/1000/(1+nu)*(K7+L7+(nu/(1-2*nu))*(N7+O7))-V7</f>
        <v>88.583302685681772</v>
      </c>
    </row>
    <row r="8" spans="3:23">
      <c r="D8" s="21" t="s">
        <v>1</v>
      </c>
      <c r="E8" s="22">
        <v>2.5</v>
      </c>
      <c r="F8" s="22">
        <v>-12</v>
      </c>
      <c r="G8" s="23">
        <v>-1098.0937250097463</v>
      </c>
      <c r="H8" s="23">
        <v>141.18269043623081</v>
      </c>
      <c r="I8" s="23">
        <v>-373.96651943850873</v>
      </c>
      <c r="J8" s="23">
        <v>137.13715446968183</v>
      </c>
      <c r="K8" s="23">
        <v>2063.3551940689763</v>
      </c>
      <c r="L8" s="23">
        <v>236.54703780273258</v>
      </c>
      <c r="M8" s="21"/>
      <c r="N8" s="23">
        <f t="shared" si="0"/>
        <v>591.29494962072113</v>
      </c>
      <c r="O8" s="23">
        <f t="shared" si="1"/>
        <v>514.86688270864522</v>
      </c>
      <c r="P8" s="24">
        <f t="shared" si="6"/>
        <v>2.5</v>
      </c>
      <c r="Q8" s="23">
        <f t="shared" si="6"/>
        <v>-12</v>
      </c>
      <c r="R8" s="23">
        <f t="shared" si="2"/>
        <v>-124.06197387128377</v>
      </c>
      <c r="S8" s="23">
        <f t="shared" si="3"/>
        <v>80.579340214985265</v>
      </c>
      <c r="T8" s="23">
        <f t="shared" si="4"/>
        <v>0.3973895862726966</v>
      </c>
      <c r="U8" s="23">
        <f t="shared" ref="U8:U14" si="7">E/1000/(1+nu)*(I8+J8+(nu/(1-2*nu))*(N8+O8))-T8</f>
        <v>79.884013720734657</v>
      </c>
      <c r="V8" s="23">
        <f t="shared" si="5"/>
        <v>419.31205909537175</v>
      </c>
      <c r="W8" s="23">
        <f t="shared" ref="W8:W14" si="8">E/1000/(1+nu)*(K8+L8+(nu/(1-2*nu))*(N8+O8))-V8</f>
        <v>96.970087418602702</v>
      </c>
    </row>
    <row r="9" spans="3:23">
      <c r="D9" s="21" t="s">
        <v>1</v>
      </c>
      <c r="E9" s="22">
        <v>2.5</v>
      </c>
      <c r="F9" s="22">
        <v>-9</v>
      </c>
      <c r="G9" s="23">
        <v>376.25511874202004</v>
      </c>
      <c r="H9" s="23">
        <v>148.74233307930956</v>
      </c>
      <c r="I9" s="23">
        <v>-880.37199397744087</v>
      </c>
      <c r="J9" s="23">
        <v>176.48612071823845</v>
      </c>
      <c r="K9" s="23">
        <v>2115.3710152212407</v>
      </c>
      <c r="L9" s="23">
        <v>312.04762411191587</v>
      </c>
      <c r="M9" s="21"/>
      <c r="N9" s="23">
        <f t="shared" si="0"/>
        <v>1611.2541399858198</v>
      </c>
      <c r="O9" s="23">
        <f t="shared" si="1"/>
        <v>637.27607790946388</v>
      </c>
      <c r="P9" s="24">
        <f t="shared" si="6"/>
        <v>2.5</v>
      </c>
      <c r="Q9" s="23">
        <f t="shared" si="6"/>
        <v>-9</v>
      </c>
      <c r="R9" s="23">
        <f t="shared" si="2"/>
        <v>240.89977009473378</v>
      </c>
      <c r="S9" s="23">
        <f t="shared" si="3"/>
        <v>95.267159519353953</v>
      </c>
      <c r="T9" s="23">
        <f t="shared" si="4"/>
        <v>24.916985096076424</v>
      </c>
      <c r="U9" s="23">
        <f t="shared" si="7"/>
        <v>100.03562301979485</v>
      </c>
      <c r="V9" s="23">
        <f t="shared" si="5"/>
        <v>539.81031480209981</v>
      </c>
      <c r="W9" s="23">
        <f t="shared" si="8"/>
        <v>123.33525641558322</v>
      </c>
    </row>
    <row r="10" spans="3:23">
      <c r="D10" s="21" t="s">
        <v>0</v>
      </c>
      <c r="E10" s="22">
        <v>2.5</v>
      </c>
      <c r="F10" s="22">
        <v>-6</v>
      </c>
      <c r="G10" s="23">
        <v>446.53021143586943</v>
      </c>
      <c r="H10" s="23">
        <v>129.61141741202323</v>
      </c>
      <c r="I10" s="23">
        <v>-938.57741067223992</v>
      </c>
      <c r="J10" s="23">
        <v>164.80308463670315</v>
      </c>
      <c r="K10" s="23">
        <v>-1107.6923700315108</v>
      </c>
      <c r="L10" s="23">
        <v>634.56264842743997</v>
      </c>
      <c r="M10" s="21"/>
      <c r="N10" s="23">
        <f t="shared" si="0"/>
        <v>-1599.7395692678813</v>
      </c>
      <c r="O10" s="23">
        <f t="shared" si="1"/>
        <v>928.97715047616634</v>
      </c>
      <c r="P10" s="24">
        <f t="shared" si="6"/>
        <v>2.5</v>
      </c>
      <c r="Q10" s="23">
        <f t="shared" si="6"/>
        <v>-6</v>
      </c>
      <c r="R10" s="23">
        <f t="shared" si="2"/>
        <v>-98.224135298134485</v>
      </c>
      <c r="S10" s="23">
        <f t="shared" si="3"/>
        <v>123.8838382010222</v>
      </c>
      <c r="T10" s="23">
        <f t="shared" si="4"/>
        <v>-336.28950784796575</v>
      </c>
      <c r="U10" s="23">
        <f t="shared" si="7"/>
        <v>129.93240600526406</v>
      </c>
      <c r="V10" s="23">
        <f t="shared" si="5"/>
        <v>-365.35614148784043</v>
      </c>
      <c r="W10" s="23">
        <f t="shared" si="8"/>
        <v>210.67233103179694</v>
      </c>
    </row>
    <row r="11" spans="3:23">
      <c r="D11" s="21" t="s">
        <v>0</v>
      </c>
      <c r="E11" s="22">
        <v>2.5</v>
      </c>
      <c r="F11" s="22">
        <v>-3</v>
      </c>
      <c r="G11" s="23">
        <v>856.51010301975509</v>
      </c>
      <c r="H11" s="23">
        <v>175.2015155347766</v>
      </c>
      <c r="I11" s="23">
        <v>-1559.9262450451577</v>
      </c>
      <c r="J11" s="23">
        <v>302.84840275969873</v>
      </c>
      <c r="K11" s="23">
        <v>-1658.8977351736717</v>
      </c>
      <c r="L11" s="23">
        <v>310.36295712569995</v>
      </c>
      <c r="M11" s="21"/>
      <c r="N11" s="23">
        <f t="shared" si="0"/>
        <v>-2362.3138771990743</v>
      </c>
      <c r="O11" s="23">
        <f t="shared" si="1"/>
        <v>788.41287542017528</v>
      </c>
      <c r="P11" s="24">
        <f t="shared" si="6"/>
        <v>2.5</v>
      </c>
      <c r="Q11" s="23">
        <f t="shared" si="6"/>
        <v>-3</v>
      </c>
      <c r="R11" s="23">
        <f t="shared" si="2"/>
        <v>-111.16540636212841</v>
      </c>
      <c r="S11" s="23">
        <f t="shared" si="3"/>
        <v>116.34541873162142</v>
      </c>
      <c r="T11" s="23">
        <f t="shared" si="4"/>
        <v>-526.49040368578528</v>
      </c>
      <c r="U11" s="23">
        <f t="shared" si="7"/>
        <v>138.28472747340493</v>
      </c>
      <c r="V11" s="23">
        <f t="shared" si="5"/>
        <v>-543.50112855162365</v>
      </c>
      <c r="W11" s="23">
        <f t="shared" si="8"/>
        <v>139.57629150506136</v>
      </c>
    </row>
    <row r="12" spans="3:23">
      <c r="D12" s="21" t="s">
        <v>0</v>
      </c>
      <c r="E12" s="22">
        <v>2.5</v>
      </c>
      <c r="F12" s="22">
        <v>0</v>
      </c>
      <c r="G12" s="23">
        <v>665.55690399752859</v>
      </c>
      <c r="H12" s="23">
        <v>170.31977279310809</v>
      </c>
      <c r="I12" s="23">
        <v>-889.04987003914505</v>
      </c>
      <c r="J12" s="23">
        <v>211.16839177195016</v>
      </c>
      <c r="K12" s="23">
        <v>-1289.4778988438591</v>
      </c>
      <c r="L12" s="23">
        <v>268.07187586290615</v>
      </c>
      <c r="M12" s="21"/>
      <c r="N12" s="23">
        <f t="shared" si="0"/>
        <v>-1512.9708648854755</v>
      </c>
      <c r="O12" s="23">
        <f t="shared" si="1"/>
        <v>649.5600404279644</v>
      </c>
      <c r="P12" s="24">
        <f t="shared" si="6"/>
        <v>2.5</v>
      </c>
      <c r="Q12" s="23">
        <f t="shared" si="6"/>
        <v>0</v>
      </c>
      <c r="R12" s="23">
        <f t="shared" si="2"/>
        <v>-51.088595472273688</v>
      </c>
      <c r="S12" s="23">
        <f t="shared" si="3"/>
        <v>100.31934037062408</v>
      </c>
      <c r="T12" s="23">
        <f t="shared" si="4"/>
        <v>-318.28663475982694</v>
      </c>
      <c r="U12" s="23">
        <f t="shared" si="7"/>
        <v>107.34019675761249</v>
      </c>
      <c r="V12" s="23">
        <f t="shared" si="5"/>
        <v>-387.11020221063717</v>
      </c>
      <c r="W12" s="23">
        <f t="shared" si="8"/>
        <v>117.1204830857456</v>
      </c>
    </row>
    <row r="13" spans="3:23">
      <c r="D13" s="21" t="s">
        <v>0</v>
      </c>
      <c r="E13" s="22">
        <v>2.5</v>
      </c>
      <c r="F13" s="22">
        <v>3.0000000000000036</v>
      </c>
      <c r="G13" s="23">
        <v>404.54936623255151</v>
      </c>
      <c r="H13" s="23">
        <v>154.64630690756007</v>
      </c>
      <c r="I13" s="23">
        <v>-1756.5763385928199</v>
      </c>
      <c r="J13" s="23">
        <v>267.29854009409723</v>
      </c>
      <c r="K13" s="23">
        <v>-899.28024550486941</v>
      </c>
      <c r="L13" s="23">
        <v>475.88415278473974</v>
      </c>
      <c r="M13" s="21"/>
      <c r="N13" s="23">
        <f t="shared" si="0"/>
        <v>-2251.3072178651378</v>
      </c>
      <c r="O13" s="23">
        <f t="shared" si="1"/>
        <v>897.82899978639705</v>
      </c>
      <c r="P13" s="24">
        <f t="shared" si="6"/>
        <v>2.5</v>
      </c>
      <c r="Q13" s="23">
        <f t="shared" si="6"/>
        <v>3.0000000000000036</v>
      </c>
      <c r="R13" s="23">
        <f t="shared" si="2"/>
        <v>-176.70480463277968</v>
      </c>
      <c r="S13" s="23">
        <f t="shared" si="3"/>
        <v>124.77988085137409</v>
      </c>
      <c r="T13" s="23">
        <f t="shared" si="4"/>
        <v>-548.1482851496404</v>
      </c>
      <c r="U13" s="23">
        <f t="shared" si="7"/>
        <v>144.14198343031012</v>
      </c>
      <c r="V13" s="23">
        <f t="shared" si="5"/>
        <v>-400.80051915014894</v>
      </c>
      <c r="W13" s="23">
        <f t="shared" si="8"/>
        <v>179.99263561151437</v>
      </c>
    </row>
    <row r="14" spans="3:23">
      <c r="D14" s="21" t="s">
        <v>0</v>
      </c>
      <c r="E14" s="22">
        <v>2.5</v>
      </c>
      <c r="F14" s="22">
        <v>6.0000000000000036</v>
      </c>
      <c r="G14" s="23">
        <v>538.35173435388833</v>
      </c>
      <c r="H14" s="23">
        <v>127.67284113780875</v>
      </c>
      <c r="I14" s="23">
        <v>-1352.9853588864933</v>
      </c>
      <c r="J14" s="23">
        <v>166.82123073773437</v>
      </c>
      <c r="K14" s="23">
        <v>-1288.791847892212</v>
      </c>
      <c r="L14" s="23">
        <v>655.87704209668618</v>
      </c>
      <c r="M14" s="21"/>
      <c r="N14" s="23">
        <f t="shared" si="0"/>
        <v>-2103.4254724248167</v>
      </c>
      <c r="O14" s="23">
        <f t="shared" si="1"/>
        <v>950.3711139722293</v>
      </c>
      <c r="P14" s="24">
        <f t="shared" si="6"/>
        <v>2.5</v>
      </c>
      <c r="Q14" s="23">
        <f t="shared" si="6"/>
        <v>6.0000000000000036</v>
      </c>
      <c r="R14" s="23">
        <f t="shared" si="2"/>
        <v>-137.53295670438979</v>
      </c>
      <c r="S14" s="23">
        <f t="shared" si="3"/>
        <v>125.89061016127346</v>
      </c>
      <c r="T14" s="23">
        <f t="shared" si="4"/>
        <v>-462.60651960508039</v>
      </c>
      <c r="U14" s="23">
        <f t="shared" si="7"/>
        <v>132.61923962376068</v>
      </c>
      <c r="V14" s="23">
        <f t="shared" si="5"/>
        <v>-451.57325990293828</v>
      </c>
      <c r="W14" s="23">
        <f t="shared" si="8"/>
        <v>216.67570720108051</v>
      </c>
    </row>
    <row r="15" spans="3:23">
      <c r="D15" s="21" t="s">
        <v>1</v>
      </c>
      <c r="E15" s="22">
        <v>2.5</v>
      </c>
      <c r="F15" s="22">
        <v>9.0000000000000036</v>
      </c>
      <c r="G15" s="23">
        <v>137.25873676695301</v>
      </c>
      <c r="H15" s="23">
        <v>135.10146016160309</v>
      </c>
      <c r="I15" s="23">
        <v>-231.13326765938152</v>
      </c>
      <c r="J15" s="23">
        <v>112.46256116819524</v>
      </c>
      <c r="K15" s="23">
        <v>1492.372021750931</v>
      </c>
      <c r="L15" s="23">
        <v>350.20808920113245</v>
      </c>
      <c r="M15" s="21"/>
      <c r="N15" s="23">
        <f t="shared" ref="N15:N18" si="9">SUM(G15,I15,K15)</f>
        <v>1398.4974908585025</v>
      </c>
      <c r="O15" s="23">
        <f t="shared" ref="O15:O18" si="10">SUM(H15,J15,L15)</f>
        <v>597.77211053093083</v>
      </c>
      <c r="P15" s="24">
        <f t="shared" ref="P15:P18" si="11">E15</f>
        <v>2.5</v>
      </c>
      <c r="Q15" s="23">
        <f t="shared" ref="Q15:Q18" si="12">F15</f>
        <v>9.0000000000000036</v>
      </c>
      <c r="R15" s="23">
        <f t="shared" ref="R15:R18" si="13">E/1000/(1+nu)*(G15+(nu/(1-2*nu))*N15)</f>
        <v>176.55200844446875</v>
      </c>
      <c r="S15" s="23">
        <f t="shared" ref="S15:S18" si="14">E/1000/(1+nu)*(G15+H15+(nu/(1-2*nu))*(N15+O15))-R15</f>
        <v>88.601888054596145</v>
      </c>
      <c r="T15" s="23">
        <f t="shared" ref="T15:T18" si="15">E/1000/(1+nu)*(I15+(nu/(1-2*nu))*N15)</f>
        <v>113.23463268369252</v>
      </c>
      <c r="U15" s="23">
        <f t="shared" ref="U15:U18" si="16">E/1000/(1+nu)*(I15+J15+(nu/(1-2*nu))*(N15+O15))-T15</f>
        <v>84.710827290104106</v>
      </c>
      <c r="V15" s="23">
        <f t="shared" ref="V15:V18" si="17">E/1000/(1+nu)*(K15+(nu/(1-2*nu))*N15)</f>
        <v>409.46210430108999</v>
      </c>
      <c r="W15" s="23">
        <f t="shared" ref="W15:W18" si="18">E/1000/(1+nu)*(K15+L15+(nu/(1-2*nu))*(N15+O15))-V15</f>
        <v>125.57333992076519</v>
      </c>
    </row>
    <row r="16" spans="3:23">
      <c r="D16" s="21" t="s">
        <v>1</v>
      </c>
      <c r="E16" s="22">
        <v>2.5</v>
      </c>
      <c r="F16" s="22">
        <v>12.000000000000004</v>
      </c>
      <c r="G16" s="23">
        <v>-921.53642131093488</v>
      </c>
      <c r="H16" s="23">
        <v>156.65069862863902</v>
      </c>
      <c r="I16" s="23">
        <v>-184.03214871124413</v>
      </c>
      <c r="J16" s="23">
        <v>105.96743749494726</v>
      </c>
      <c r="K16" s="23">
        <v>2162.7153946594317</v>
      </c>
      <c r="L16" s="23">
        <v>173.32801958888058</v>
      </c>
      <c r="M16" s="21"/>
      <c r="N16" s="23">
        <f t="shared" si="9"/>
        <v>1057.1468246372526</v>
      </c>
      <c r="O16" s="23">
        <f t="shared" si="10"/>
        <v>435.94615571246686</v>
      </c>
      <c r="P16" s="24">
        <f t="shared" si="11"/>
        <v>2.5</v>
      </c>
      <c r="Q16" s="23">
        <f t="shared" si="12"/>
        <v>12.000000000000004</v>
      </c>
      <c r="R16" s="23">
        <f t="shared" si="13"/>
        <v>-42.763638468117421</v>
      </c>
      <c r="S16" s="23">
        <f t="shared" si="14"/>
        <v>74.60594960784843</v>
      </c>
      <c r="T16" s="23">
        <f t="shared" si="15"/>
        <v>83.994908384954428</v>
      </c>
      <c r="U16" s="23">
        <f t="shared" si="16"/>
        <v>65.894764100495152</v>
      </c>
      <c r="V16" s="23">
        <f t="shared" si="17"/>
        <v>487.34214240178932</v>
      </c>
      <c r="W16" s="23">
        <f t="shared" si="18"/>
        <v>77.472364147889891</v>
      </c>
    </row>
    <row r="17" spans="4:23">
      <c r="D17" s="21" t="s">
        <v>1</v>
      </c>
      <c r="E17" s="22">
        <v>2.5</v>
      </c>
      <c r="F17" s="22">
        <v>16.000000000000004</v>
      </c>
      <c r="G17" s="23">
        <v>135.49825766686612</v>
      </c>
      <c r="H17" s="23">
        <v>131.12857532607828</v>
      </c>
      <c r="I17" s="23">
        <v>82.860695334117466</v>
      </c>
      <c r="J17" s="23">
        <v>101.83499634610813</v>
      </c>
      <c r="K17" s="23">
        <v>238.57712998070718</v>
      </c>
      <c r="L17" s="23">
        <v>196.50500043328128</v>
      </c>
      <c r="M17" s="21"/>
      <c r="N17" s="23">
        <f t="shared" si="9"/>
        <v>456.93608298169079</v>
      </c>
      <c r="O17" s="23">
        <f t="shared" si="10"/>
        <v>429.46857210546767</v>
      </c>
      <c r="P17" s="24">
        <f t="shared" si="11"/>
        <v>2.5</v>
      </c>
      <c r="Q17" s="23">
        <f t="shared" si="12"/>
        <v>16.000000000000004</v>
      </c>
      <c r="R17" s="23">
        <f t="shared" si="13"/>
        <v>73.266147112615045</v>
      </c>
      <c r="S17" s="23">
        <f t="shared" si="14"/>
        <v>69.510848958205258</v>
      </c>
      <c r="T17" s="23">
        <f t="shared" si="15"/>
        <v>64.219066086673877</v>
      </c>
      <c r="U17" s="23">
        <f t="shared" si="16"/>
        <v>64.476015071022886</v>
      </c>
      <c r="V17" s="23">
        <f t="shared" si="17"/>
        <v>90.982828291556487</v>
      </c>
      <c r="W17" s="23">
        <f t="shared" si="18"/>
        <v>80.747422023505763</v>
      </c>
    </row>
    <row r="18" spans="4:23">
      <c r="D18" s="21" t="s">
        <v>1</v>
      </c>
      <c r="E18" s="22">
        <v>2.5</v>
      </c>
      <c r="F18" s="22">
        <v>24.000000000000004</v>
      </c>
      <c r="G18" s="23">
        <f>G6</f>
        <v>128.09606154901849</v>
      </c>
      <c r="H18" s="23">
        <f>H6</f>
        <v>125.96338073649622</v>
      </c>
      <c r="I18" s="23">
        <f>I6</f>
        <v>208.18203044987141</v>
      </c>
      <c r="J18" s="23">
        <f>J6</f>
        <v>139.57061738184026</v>
      </c>
      <c r="K18" s="23">
        <v>-221.6968664853157</v>
      </c>
      <c r="L18" s="23">
        <v>192.55834505382251</v>
      </c>
      <c r="M18" s="21"/>
      <c r="N18" s="23">
        <f t="shared" si="9"/>
        <v>114.58122551357417</v>
      </c>
      <c r="O18" s="23">
        <f t="shared" si="10"/>
        <v>458.09234317215902</v>
      </c>
      <c r="P18" s="24">
        <f t="shared" si="11"/>
        <v>2.5</v>
      </c>
      <c r="Q18" s="23">
        <f t="shared" si="12"/>
        <v>24.000000000000004</v>
      </c>
      <c r="R18" s="23">
        <f t="shared" si="13"/>
        <v>34.548832119284725</v>
      </c>
      <c r="S18" s="23">
        <f t="shared" si="14"/>
        <v>71.753806098540196</v>
      </c>
      <c r="T18" s="23">
        <f t="shared" si="15"/>
        <v>48.313608024118828</v>
      </c>
      <c r="U18" s="23">
        <f t="shared" si="16"/>
        <v>74.092549896958701</v>
      </c>
      <c r="V18" s="23">
        <f t="shared" si="17"/>
        <v>-25.571827386616462</v>
      </c>
      <c r="W18" s="23">
        <f t="shared" si="18"/>
        <v>83.199815590580656</v>
      </c>
    </row>
    <row r="19" spans="4:23">
      <c r="F19"/>
    </row>
    <row r="20" spans="4:23">
      <c r="F20"/>
    </row>
    <row r="21" spans="4:23">
      <c r="F21"/>
    </row>
    <row r="22" spans="4:23">
      <c r="F22"/>
    </row>
    <row r="23" spans="4:23">
      <c r="F23"/>
    </row>
    <row r="24" spans="4:23">
      <c r="F24"/>
    </row>
    <row r="25" spans="4:23">
      <c r="F25"/>
    </row>
    <row r="26" spans="4:23">
      <c r="F26"/>
    </row>
    <row r="27" spans="4:23">
      <c r="F27"/>
    </row>
    <row r="28" spans="4:23">
      <c r="F28"/>
    </row>
    <row r="29" spans="4:23">
      <c r="F29"/>
    </row>
    <row r="30" spans="4:23">
      <c r="F30"/>
    </row>
    <row r="31" spans="4:23">
      <c r="F31"/>
    </row>
    <row r="32" spans="4:23">
      <c r="F32"/>
    </row>
    <row r="33" spans="6:42">
      <c r="F33"/>
    </row>
    <row r="34" spans="6:42">
      <c r="F34"/>
      <c r="Q34" t="s">
        <v>28</v>
      </c>
      <c r="R34" t="s">
        <v>26</v>
      </c>
      <c r="S34" t="s">
        <v>27</v>
      </c>
      <c r="T34" t="s">
        <v>25</v>
      </c>
    </row>
    <row r="35" spans="6:42">
      <c r="F35"/>
      <c r="Q35" s="1">
        <v>-16</v>
      </c>
      <c r="R35" s="1">
        <v>7.1871645349599715</v>
      </c>
      <c r="S35" s="1">
        <v>53.383913578175516</v>
      </c>
      <c r="T35" s="1">
        <v>139.02093280895397</v>
      </c>
    </row>
    <row r="36" spans="6:42">
      <c r="F36"/>
      <c r="Q36" s="1">
        <v>-12</v>
      </c>
      <c r="R36" s="1">
        <v>52.404916683856939</v>
      </c>
      <c r="S36" s="1">
        <v>73.809267172307244</v>
      </c>
      <c r="T36" s="1">
        <v>481.71191140309492</v>
      </c>
    </row>
    <row r="37" spans="6:42">
      <c r="F37"/>
      <c r="Q37" s="1">
        <v>-9</v>
      </c>
      <c r="R37" s="1">
        <v>528.62396538017742</v>
      </c>
      <c r="S37" s="1">
        <v>345.46672945401627</v>
      </c>
      <c r="T37" s="1">
        <v>611.95421420720152</v>
      </c>
    </row>
    <row r="38" spans="6:42">
      <c r="F38"/>
      <c r="Q38" s="1">
        <v>-6</v>
      </c>
      <c r="R38" s="1">
        <v>228.96557498424738</v>
      </c>
      <c r="S38" s="1">
        <v>108.80050002634226</v>
      </c>
      <c r="T38" s="1">
        <v>-30.198324025309876</v>
      </c>
    </row>
    <row r="39" spans="6:42">
      <c r="F39"/>
      <c r="Q39" s="1">
        <v>-3</v>
      </c>
      <c r="R39" s="1">
        <v>71.219891021860903</v>
      </c>
      <c r="S39" s="1">
        <v>-76.674373308353751</v>
      </c>
      <c r="T39" s="1">
        <v>-189.21201625016525</v>
      </c>
    </row>
    <row r="40" spans="6:42">
      <c r="F40"/>
      <c r="Q40" s="1">
        <v>0</v>
      </c>
      <c r="R40" s="1">
        <v>74.8773859902591</v>
      </c>
      <c r="S40" s="1">
        <v>-66.82734269281606</v>
      </c>
      <c r="T40" s="1">
        <v>-177.11423276755696</v>
      </c>
    </row>
    <row r="41" spans="6:42">
      <c r="F41"/>
      <c r="Q41" s="1">
        <v>3</v>
      </c>
      <c r="R41" s="1">
        <v>113.28055163642991</v>
      </c>
      <c r="S41" s="1">
        <v>-35.738928585198167</v>
      </c>
      <c r="T41" s="1">
        <v>-153.34076545880495</v>
      </c>
    </row>
    <row r="42" spans="6:42">
      <c r="F42"/>
      <c r="Q42" s="1">
        <v>6</v>
      </c>
      <c r="R42" s="1">
        <v>61.793574127263824</v>
      </c>
      <c r="S42" s="1">
        <v>-132.72500027761785</v>
      </c>
      <c r="T42" s="1">
        <v>-68.007840402302719</v>
      </c>
    </row>
    <row r="43" spans="6:42">
      <c r="F43"/>
      <c r="Q43" s="1">
        <v>9</v>
      </c>
      <c r="R43" s="1">
        <v>495.57975038368534</v>
      </c>
      <c r="S43" s="1">
        <v>211.59176025330675</v>
      </c>
      <c r="T43" s="1">
        <v>635.83077744565321</v>
      </c>
    </row>
    <row r="44" spans="6:42">
      <c r="F44"/>
      <c r="Q44" s="1">
        <v>12</v>
      </c>
      <c r="R44" s="1">
        <v>13.671177556564027</v>
      </c>
      <c r="S44" s="1">
        <v>44.089888246624255</v>
      </c>
      <c r="T44" s="1">
        <v>387.20136661201963</v>
      </c>
    </row>
    <row r="45" spans="6:42">
      <c r="F45"/>
      <c r="Q45" s="1">
        <v>16</v>
      </c>
      <c r="R45" s="1">
        <v>33.382360705759886</v>
      </c>
      <c r="S45" s="1">
        <v>59.861756923335491</v>
      </c>
      <c r="T45" s="1">
        <v>88.031829038740597</v>
      </c>
      <c r="AP45" t="s">
        <v>21</v>
      </c>
    </row>
    <row r="46" spans="6:42">
      <c r="F46"/>
    </row>
    <row r="47" spans="6:42">
      <c r="F47"/>
    </row>
    <row r="48" spans="6:42">
      <c r="F48"/>
    </row>
    <row r="49" spans="6:6">
      <c r="F49"/>
    </row>
    <row r="50" spans="6:6">
      <c r="F50"/>
    </row>
    <row r="51" spans="6:6">
      <c r="F51"/>
    </row>
    <row r="52" spans="6:6">
      <c r="F52"/>
    </row>
    <row r="53" spans="6:6">
      <c r="F53"/>
    </row>
    <row r="54" spans="6:6">
      <c r="F54"/>
    </row>
    <row r="55" spans="6:6">
      <c r="F55"/>
    </row>
    <row r="56" spans="6:6">
      <c r="F56"/>
    </row>
    <row r="57" spans="6:6">
      <c r="F57"/>
    </row>
    <row r="58" spans="6:6">
      <c r="F58"/>
    </row>
    <row r="59" spans="6:6">
      <c r="F59"/>
    </row>
    <row r="60" spans="6:6">
      <c r="F60"/>
    </row>
    <row r="61" spans="6:6">
      <c r="F61"/>
    </row>
    <row r="62" spans="6:6">
      <c r="F62"/>
    </row>
    <row r="63" spans="6:6">
      <c r="F63"/>
    </row>
    <row r="64" spans="6:6">
      <c r="F64"/>
    </row>
    <row r="65" spans="5:19">
      <c r="F65"/>
    </row>
    <row r="66" spans="5:19">
      <c r="F66"/>
    </row>
    <row r="67" spans="5:19">
      <c r="F67"/>
    </row>
    <row r="68" spans="5:19">
      <c r="E68" s="3"/>
      <c r="G68" s="3"/>
      <c r="H68" s="3"/>
      <c r="I68" s="2"/>
      <c r="J68" s="2"/>
      <c r="K68" s="2"/>
      <c r="L68" s="2"/>
      <c r="N68" s="2"/>
      <c r="O68" s="2"/>
      <c r="P68" s="6"/>
      <c r="Q68" s="2"/>
      <c r="R68" s="3"/>
      <c r="S68" s="2"/>
    </row>
  </sheetData>
  <mergeCells count="9">
    <mergeCell ref="C4:D4"/>
    <mergeCell ref="G4:L4"/>
    <mergeCell ref="R4:W4"/>
    <mergeCell ref="G5:H5"/>
    <mergeCell ref="I5:J5"/>
    <mergeCell ref="K5:L5"/>
    <mergeCell ref="R5:S5"/>
    <mergeCell ref="T5:U5"/>
    <mergeCell ref="V5:W5"/>
  </mergeCells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P77"/>
  <sheetViews>
    <sheetView workbookViewId="0">
      <selection activeCell="AW24" sqref="AW24"/>
    </sheetView>
  </sheetViews>
  <sheetFormatPr baseColWidth="10" defaultColWidth="8.83203125" defaultRowHeight="14" x14ac:dyDescent="0"/>
  <cols>
    <col min="4" max="4" width="13.83203125" customWidth="1"/>
    <col min="6" max="6" width="8.83203125" style="3"/>
    <col min="7" max="12" width="13.6640625" customWidth="1"/>
    <col min="14" max="14" width="12" customWidth="1"/>
    <col min="15" max="15" width="14.33203125" bestFit="1" customWidth="1"/>
    <col min="16" max="16" width="20" customWidth="1"/>
    <col min="17" max="23" width="13.6640625" customWidth="1"/>
  </cols>
  <sheetData>
    <row r="1" spans="4:23">
      <c r="L1" t="s">
        <v>12</v>
      </c>
      <c r="M1">
        <v>220</v>
      </c>
      <c r="N1" t="s">
        <v>14</v>
      </c>
      <c r="P1" t="s">
        <v>19</v>
      </c>
      <c r="Q1">
        <f>E/2/(1+nu)</f>
        <v>85.9375</v>
      </c>
    </row>
    <row r="2" spans="4:23">
      <c r="L2" t="s">
        <v>13</v>
      </c>
      <c r="M2">
        <v>0.28000000000000003</v>
      </c>
      <c r="P2" t="s">
        <v>20</v>
      </c>
      <c r="Q2">
        <f>E*nu/(1+nu)/(1-2*nu)</f>
        <v>109.37500000000003</v>
      </c>
    </row>
    <row r="3" spans="4:23">
      <c r="R3">
        <f>(2*G*G7+Q2*N7)/1000</f>
        <v>163.28365311943665</v>
      </c>
      <c r="S3">
        <f>(2*G*(G7+H7)+Q2*(N7+O7))/1000-R7</f>
        <v>83.470177614413785</v>
      </c>
    </row>
    <row r="4" spans="4:23">
      <c r="D4" s="20" t="s">
        <v>24</v>
      </c>
      <c r="G4" s="66" t="s">
        <v>10</v>
      </c>
      <c r="H4" s="66"/>
      <c r="I4" s="66"/>
      <c r="J4" s="66"/>
      <c r="K4" s="66"/>
      <c r="L4" s="66"/>
      <c r="R4" s="65" t="s">
        <v>11</v>
      </c>
      <c r="S4" s="65"/>
      <c r="T4" s="65"/>
      <c r="U4" s="65"/>
      <c r="V4" s="65"/>
      <c r="W4" s="65"/>
    </row>
    <row r="5" spans="4:23">
      <c r="D5" s="4" t="s">
        <v>33</v>
      </c>
      <c r="G5" s="64" t="s">
        <v>8</v>
      </c>
      <c r="H5" s="64"/>
      <c r="I5" s="64" t="s">
        <v>7</v>
      </c>
      <c r="J5" s="64"/>
      <c r="K5" s="64" t="s">
        <v>9</v>
      </c>
      <c r="L5" s="64"/>
      <c r="N5" s="10" t="s">
        <v>17</v>
      </c>
      <c r="O5" s="10" t="s">
        <v>18</v>
      </c>
      <c r="P5" s="4"/>
      <c r="Q5" s="4"/>
      <c r="R5" s="64" t="s">
        <v>8</v>
      </c>
      <c r="S5" s="64"/>
      <c r="T5" s="64" t="s">
        <v>7</v>
      </c>
      <c r="U5" s="64"/>
      <c r="V5" s="64" t="s">
        <v>9</v>
      </c>
      <c r="W5" s="64"/>
    </row>
    <row r="6" spans="4:23">
      <c r="D6" s="10" t="s">
        <v>2</v>
      </c>
      <c r="E6" s="10" t="s">
        <v>3</v>
      </c>
      <c r="F6" s="10" t="s">
        <v>4</v>
      </c>
      <c r="G6" s="10" t="s">
        <v>5</v>
      </c>
      <c r="H6" s="10" t="s">
        <v>6</v>
      </c>
      <c r="I6" s="10" t="s">
        <v>5</v>
      </c>
      <c r="J6" s="10" t="s">
        <v>6</v>
      </c>
      <c r="K6" s="10" t="s">
        <v>5</v>
      </c>
      <c r="L6" s="10" t="s">
        <v>6</v>
      </c>
      <c r="N6" s="3"/>
      <c r="O6" s="3"/>
      <c r="P6" s="10" t="s">
        <v>3</v>
      </c>
      <c r="Q6" s="10" t="s">
        <v>4</v>
      </c>
      <c r="R6" s="10" t="s">
        <v>15</v>
      </c>
      <c r="S6" s="10" t="s">
        <v>16</v>
      </c>
      <c r="T6" s="10" t="s">
        <v>15</v>
      </c>
      <c r="U6" s="10" t="s">
        <v>16</v>
      </c>
      <c r="V6" s="10" t="s">
        <v>15</v>
      </c>
      <c r="W6" s="10" t="s">
        <v>16</v>
      </c>
    </row>
    <row r="7" spans="4:23">
      <c r="D7" s="3" t="s">
        <v>1</v>
      </c>
      <c r="E7" s="3">
        <v>0.15</v>
      </c>
      <c r="F7" s="3">
        <v>-24</v>
      </c>
      <c r="G7" s="2">
        <v>897.57123479621862</v>
      </c>
      <c r="H7" s="2">
        <v>126.98800636130034</v>
      </c>
      <c r="I7" s="2">
        <v>-750.75571389083598</v>
      </c>
      <c r="J7" s="2">
        <v>145.56884783412988</v>
      </c>
      <c r="K7" s="2">
        <v>-64.405489921733931</v>
      </c>
      <c r="L7" s="2">
        <v>291.04647399716634</v>
      </c>
      <c r="N7" s="2">
        <f>SUM(G7,I7,K7)</f>
        <v>82.41003098364871</v>
      </c>
      <c r="O7" s="2">
        <f>SUM(H7,J7,L7)</f>
        <v>563.60332819259656</v>
      </c>
      <c r="P7" s="6">
        <f>E7</f>
        <v>0.15</v>
      </c>
      <c r="Q7" s="2">
        <f>F7</f>
        <v>-24</v>
      </c>
      <c r="R7" s="2">
        <f t="shared" ref="R7:R41" si="0">E/1000/(1+nu)*(G7+(nu/(1-2*nu))*N7)</f>
        <v>163.28365311943665</v>
      </c>
      <c r="S7" s="2">
        <f t="shared" ref="S7:S41" si="1">E/1000/(1+nu)*(G7+H7+(nu/(1-2*nu))*(N7+O7))-R7</f>
        <v>83.470177614413757</v>
      </c>
      <c r="T7" s="2">
        <f t="shared" ref="T7:T41" si="2">E/1000/(1+nu)*(I7+(nu/(1-2*nu))*N7)</f>
        <v>-120.02254118615086</v>
      </c>
      <c r="U7" s="2">
        <f t="shared" ref="U7:U38" si="3">E/1000/(1+nu)*(I7+J7+(nu/(1-2*nu))*(N7+O7))-T7</f>
        <v>86.663759742556351</v>
      </c>
      <c r="V7" s="2">
        <f t="shared" ref="V7:V41" si="4">E/1000/(1+nu)*(K7+(nu/(1-2*nu))*N7)</f>
        <v>-2.0560964414614409</v>
      </c>
      <c r="W7" s="2">
        <f t="shared" ref="W7:W38" si="5">E/1000/(1+nu)*(K7+L7+(nu/(1-2*nu))*(N7+O7))-V7</f>
        <v>111.66772673932823</v>
      </c>
    </row>
    <row r="8" spans="4:23">
      <c r="D8" s="3" t="s">
        <v>1</v>
      </c>
      <c r="E8" s="3">
        <v>0.15</v>
      </c>
      <c r="F8" s="3">
        <v>-16</v>
      </c>
      <c r="G8" s="2">
        <v>373.56500405768594</v>
      </c>
      <c r="H8" s="2">
        <v>101.55170260132081</v>
      </c>
      <c r="I8" s="2">
        <v>-612.28674210143345</v>
      </c>
      <c r="J8" s="2">
        <v>138.75413906370386</v>
      </c>
      <c r="K8" s="2">
        <v>834.38422829911042</v>
      </c>
      <c r="L8" s="2">
        <v>312.72311088688275</v>
      </c>
      <c r="N8" s="2">
        <f t="shared" ref="N8:O41" si="6">SUM(G8,I8,K8)</f>
        <v>595.66249025536285</v>
      </c>
      <c r="O8" s="2">
        <f t="shared" si="6"/>
        <v>553.02895255190742</v>
      </c>
      <c r="P8" s="6">
        <f t="shared" ref="P8:Q41" si="7">E8</f>
        <v>0.15</v>
      </c>
      <c r="Q8" s="2">
        <f t="shared" si="7"/>
        <v>-16</v>
      </c>
      <c r="R8" s="2">
        <f t="shared" si="0"/>
        <v>129.35706994409509</v>
      </c>
      <c r="S8" s="2">
        <f t="shared" si="1"/>
        <v>77.941740569966896</v>
      </c>
      <c r="T8" s="2">
        <f t="shared" si="2"/>
        <v>-40.086198927003551</v>
      </c>
      <c r="U8" s="2">
        <f t="shared" si="3"/>
        <v>84.335909336938983</v>
      </c>
      <c r="V8" s="2">
        <f t="shared" si="4"/>
        <v>208.56037411058992</v>
      </c>
      <c r="W8" s="2">
        <f t="shared" si="5"/>
        <v>114.23682636904783</v>
      </c>
    </row>
    <row r="9" spans="4:23">
      <c r="D9" s="3" t="s">
        <v>1</v>
      </c>
      <c r="E9" s="3">
        <v>0.15</v>
      </c>
      <c r="F9" s="3">
        <v>-15</v>
      </c>
      <c r="G9" s="2">
        <v>446.54271028319539</v>
      </c>
      <c r="H9" s="2">
        <v>126.62565870104942</v>
      </c>
      <c r="I9" s="2">
        <v>-586.00100087803617</v>
      </c>
      <c r="J9" s="2">
        <v>120.40099253986222</v>
      </c>
      <c r="K9" s="2">
        <v>1108.0752799321085</v>
      </c>
      <c r="L9" s="2">
        <v>195.73160324044511</v>
      </c>
      <c r="N9" s="2">
        <f t="shared" si="6"/>
        <v>968.6169893372678</v>
      </c>
      <c r="O9" s="2">
        <f t="shared" si="6"/>
        <v>442.75825448135674</v>
      </c>
      <c r="P9" s="6">
        <f t="shared" si="7"/>
        <v>0.15</v>
      </c>
      <c r="Q9" s="2">
        <f t="shared" si="7"/>
        <v>-15</v>
      </c>
      <c r="R9" s="2">
        <f t="shared" si="0"/>
        <v>182.69201153868789</v>
      </c>
      <c r="S9" s="2">
        <f t="shared" si="1"/>
        <v>70.190469173141253</v>
      </c>
      <c r="T9" s="2">
        <f t="shared" si="2"/>
        <v>5.2235611828512205</v>
      </c>
      <c r="U9" s="2">
        <f t="shared" si="3"/>
        <v>69.120604676687208</v>
      </c>
      <c r="V9" s="2">
        <f t="shared" si="4"/>
        <v>296.39292194709486</v>
      </c>
      <c r="W9" s="2">
        <f t="shared" si="5"/>
        <v>82.068053390849855</v>
      </c>
    </row>
    <row r="10" spans="4:23">
      <c r="D10" s="3" t="s">
        <v>1</v>
      </c>
      <c r="E10" s="3">
        <v>0.15</v>
      </c>
      <c r="F10" s="3">
        <v>-14</v>
      </c>
      <c r="G10" s="2">
        <v>81.999302603258116</v>
      </c>
      <c r="H10" s="2">
        <v>125.10469932210415</v>
      </c>
      <c r="I10" s="2">
        <v>-480.54398431748541</v>
      </c>
      <c r="J10" s="2">
        <v>146.9301731503416</v>
      </c>
      <c r="K10" s="2">
        <v>1431.3564372450237</v>
      </c>
      <c r="L10" s="2">
        <v>244.72171811428257</v>
      </c>
      <c r="N10" s="2">
        <f t="shared" si="6"/>
        <v>1032.8117555307963</v>
      </c>
      <c r="O10" s="2">
        <f t="shared" si="6"/>
        <v>516.75659058672829</v>
      </c>
      <c r="P10" s="6">
        <f t="shared" si="7"/>
        <v>0.15</v>
      </c>
      <c r="Q10" s="2">
        <f t="shared" si="7"/>
        <v>-14</v>
      </c>
      <c r="R10" s="2">
        <f t="shared" si="0"/>
        <v>127.05741589611586</v>
      </c>
      <c r="S10" s="2">
        <f t="shared" si="1"/>
        <v>78.022622291410045</v>
      </c>
      <c r="T10" s="2">
        <f t="shared" si="2"/>
        <v>30.370288456613068</v>
      </c>
      <c r="U10" s="2">
        <f t="shared" si="3"/>
        <v>81.773875605638366</v>
      </c>
      <c r="V10" s="2">
        <f t="shared" si="4"/>
        <v>358.97817341266932</v>
      </c>
      <c r="W10" s="2">
        <f t="shared" si="5"/>
        <v>98.581797396315721</v>
      </c>
    </row>
    <row r="11" spans="4:23">
      <c r="D11" s="3" t="s">
        <v>1</v>
      </c>
      <c r="E11" s="3">
        <v>0.15</v>
      </c>
      <c r="F11" s="3">
        <v>-13</v>
      </c>
      <c r="G11" s="2">
        <v>2.8125770052247572</v>
      </c>
      <c r="H11" s="2">
        <v>115.62415868111997</v>
      </c>
      <c r="I11" s="2">
        <v>-779.27492795207672</v>
      </c>
      <c r="J11" s="2">
        <v>153.22993766179025</v>
      </c>
      <c r="K11" s="2">
        <v>1819.4833714643748</v>
      </c>
      <c r="L11" s="2">
        <v>185.07600777511516</v>
      </c>
      <c r="N11" s="2">
        <f t="shared" si="6"/>
        <v>1043.0210205175229</v>
      </c>
      <c r="O11" s="2">
        <f t="shared" si="6"/>
        <v>453.93010411802538</v>
      </c>
      <c r="P11" s="6">
        <f t="shared" si="7"/>
        <v>0.15</v>
      </c>
      <c r="Q11" s="2">
        <f t="shared" si="7"/>
        <v>-13</v>
      </c>
      <c r="R11" s="2">
        <f t="shared" si="0"/>
        <v>114.56383579187707</v>
      </c>
      <c r="S11" s="2">
        <f t="shared" si="1"/>
        <v>69.521507411226565</v>
      </c>
      <c r="T11" s="2">
        <f t="shared" si="2"/>
        <v>-19.857454122659114</v>
      </c>
      <c r="U11" s="2">
        <f t="shared" si="3"/>
        <v>75.985000673529242</v>
      </c>
      <c r="V11" s="2">
        <f t="shared" si="4"/>
        <v>426.80412858954355</v>
      </c>
      <c r="W11" s="2">
        <f t="shared" si="5"/>
        <v>81.458543974256941</v>
      </c>
    </row>
    <row r="12" spans="4:23">
      <c r="D12" s="3" t="s">
        <v>1</v>
      </c>
      <c r="E12" s="3">
        <v>0.15</v>
      </c>
      <c r="F12" s="3">
        <v>-12</v>
      </c>
      <c r="G12" s="2">
        <v>-123.2844309182457</v>
      </c>
      <c r="H12" s="2">
        <v>121.74493345184945</v>
      </c>
      <c r="I12" s="2">
        <v>-1252.8054598760184</v>
      </c>
      <c r="J12" s="2">
        <v>131.24787976589664</v>
      </c>
      <c r="K12" s="2">
        <v>2530.2929679893559</v>
      </c>
      <c r="L12" s="2">
        <v>204.70755542744155</v>
      </c>
      <c r="N12" s="2">
        <f t="shared" si="6"/>
        <v>1154.2030771950917</v>
      </c>
      <c r="O12" s="2">
        <f t="shared" si="6"/>
        <v>457.70036864518761</v>
      </c>
      <c r="P12" s="6">
        <f t="shared" si="7"/>
        <v>0.15</v>
      </c>
      <c r="Q12" s="2">
        <f t="shared" si="7"/>
        <v>-12</v>
      </c>
      <c r="R12" s="2">
        <f t="shared" si="0"/>
        <v>105.05145000413971</v>
      </c>
      <c r="S12" s="2">
        <f t="shared" si="1"/>
        <v>70.985888257604032</v>
      </c>
      <c r="T12" s="2">
        <f t="shared" si="2"/>
        <v>-89.084976847977487</v>
      </c>
      <c r="U12" s="2">
        <f t="shared" si="3"/>
        <v>72.619207155330898</v>
      </c>
      <c r="V12" s="2">
        <f t="shared" si="4"/>
        <v>561.13506544138374</v>
      </c>
      <c r="W12" s="2">
        <f t="shared" si="5"/>
        <v>85.245088909658989</v>
      </c>
    </row>
    <row r="13" spans="4:23">
      <c r="D13" s="3" t="s">
        <v>1</v>
      </c>
      <c r="E13" s="3">
        <v>0.15</v>
      </c>
      <c r="F13" s="3">
        <v>-11</v>
      </c>
      <c r="G13" s="2">
        <v>366.85192538614638</v>
      </c>
      <c r="H13" s="2">
        <v>114.60437194417187</v>
      </c>
      <c r="I13" s="2">
        <v>-1340.0950494773479</v>
      </c>
      <c r="J13" s="2">
        <v>133.34686176474497</v>
      </c>
      <c r="K13" s="2">
        <v>2664.6671988117582</v>
      </c>
      <c r="L13" s="2">
        <v>195.34625061523184</v>
      </c>
      <c r="N13" s="2">
        <f t="shared" si="6"/>
        <v>1691.4240747205567</v>
      </c>
      <c r="O13" s="2">
        <f t="shared" si="6"/>
        <v>443.29748432414868</v>
      </c>
      <c r="P13" s="6">
        <f t="shared" si="7"/>
        <v>0.15</v>
      </c>
      <c r="Q13" s="2">
        <f t="shared" si="7"/>
        <v>-11</v>
      </c>
      <c r="R13" s="2">
        <f t="shared" si="0"/>
        <v>248.05218284830485</v>
      </c>
      <c r="S13" s="2">
        <f t="shared" si="1"/>
        <v>68.183288775858301</v>
      </c>
      <c r="T13" s="2">
        <f t="shared" si="2"/>
        <v>-45.329328456358226</v>
      </c>
      <c r="U13" s="2">
        <f t="shared" si="3"/>
        <v>71.404654213769305</v>
      </c>
      <c r="V13" s="2">
        <f t="shared" si="4"/>
        <v>642.98918296833187</v>
      </c>
      <c r="W13" s="2">
        <f t="shared" si="5"/>
        <v>82.060799172446764</v>
      </c>
    </row>
    <row r="14" spans="4:23">
      <c r="D14" s="3" t="s">
        <v>34</v>
      </c>
      <c r="E14" s="3">
        <v>0.15</v>
      </c>
      <c r="F14" s="3">
        <v>-10</v>
      </c>
      <c r="G14" s="2">
        <v>889.15714660288359</v>
      </c>
      <c r="H14" s="2">
        <v>141.24981520012625</v>
      </c>
      <c r="I14" s="2">
        <v>-1432.3014593137796</v>
      </c>
      <c r="J14" s="2">
        <v>152.96989040708536</v>
      </c>
      <c r="K14" s="2">
        <v>1636.9362851944265</v>
      </c>
      <c r="L14" s="2">
        <v>298.02839345375014</v>
      </c>
      <c r="N14" s="2">
        <f t="shared" si="6"/>
        <v>1093.7919724835306</v>
      </c>
      <c r="O14" s="2">
        <f t="shared" si="6"/>
        <v>592.24809906096175</v>
      </c>
      <c r="P14" s="6">
        <f t="shared" si="7"/>
        <v>0.15</v>
      </c>
      <c r="Q14" s="2">
        <f t="shared" si="7"/>
        <v>-10</v>
      </c>
      <c r="R14" s="2">
        <f t="shared" si="0"/>
        <v>272.45738156275678</v>
      </c>
      <c r="S14" s="2">
        <f t="shared" si="1"/>
        <v>89.054447822314444</v>
      </c>
      <c r="T14" s="2">
        <f t="shared" si="2"/>
        <v>-126.5433163291697</v>
      </c>
      <c r="U14" s="2">
        <f t="shared" si="3"/>
        <v>91.068835748510509</v>
      </c>
      <c r="V14" s="2">
        <f t="shared" si="4"/>
        <v>400.98192100817818</v>
      </c>
      <c r="W14" s="2">
        <f t="shared" si="5"/>
        <v>116.00076595965612</v>
      </c>
    </row>
    <row r="15" spans="4:23">
      <c r="D15" s="3" t="s">
        <v>0</v>
      </c>
      <c r="E15" s="3">
        <v>0.15</v>
      </c>
      <c r="F15" s="3">
        <v>-9</v>
      </c>
      <c r="G15" s="2">
        <v>1471.4549039614672</v>
      </c>
      <c r="H15" s="2">
        <v>187.59716083952503</v>
      </c>
      <c r="I15" s="2">
        <v>-832.26320209257415</v>
      </c>
      <c r="J15" s="2">
        <v>188.91307212505046</v>
      </c>
      <c r="K15" s="2">
        <v>-959.54751240801966</v>
      </c>
      <c r="L15" s="2">
        <v>238.29750316873708</v>
      </c>
      <c r="N15" s="2">
        <f t="shared" si="6"/>
        <v>-320.35581053912665</v>
      </c>
      <c r="O15" s="2">
        <f t="shared" si="6"/>
        <v>614.80773613331257</v>
      </c>
      <c r="P15" s="6">
        <f t="shared" si="7"/>
        <v>0.15</v>
      </c>
      <c r="Q15" s="2">
        <f t="shared" si="7"/>
        <v>-9</v>
      </c>
      <c r="R15" s="2">
        <f t="shared" si="0"/>
        <v>217.86739484066018</v>
      </c>
      <c r="S15" s="2">
        <f t="shared" si="1"/>
        <v>99.487858158874445</v>
      </c>
      <c r="T15" s="2">
        <f t="shared" si="2"/>
        <v>-178.08415463737816</v>
      </c>
      <c r="U15" s="2">
        <f t="shared" si="3"/>
        <v>99.714030411074106</v>
      </c>
      <c r="V15" s="2">
        <f t="shared" si="4"/>
        <v>-199.96114547284537</v>
      </c>
      <c r="W15" s="2">
        <f t="shared" si="5"/>
        <v>108.20197949670776</v>
      </c>
    </row>
    <row r="16" spans="4:23">
      <c r="D16" s="3" t="s">
        <v>0</v>
      </c>
      <c r="E16" s="3">
        <v>0.15</v>
      </c>
      <c r="F16" s="3">
        <v>-8</v>
      </c>
      <c r="G16" s="2">
        <v>748.06586302615551</v>
      </c>
      <c r="H16" s="2">
        <v>203.61627727889913</v>
      </c>
      <c r="I16" s="2">
        <v>-322.62308752209469</v>
      </c>
      <c r="J16" s="2">
        <v>258.8789736876206</v>
      </c>
      <c r="K16" s="2">
        <v>-432.82517869097478</v>
      </c>
      <c r="L16" s="2">
        <v>413.6914923940621</v>
      </c>
      <c r="N16" s="2">
        <f t="shared" si="6"/>
        <v>-7.3824031869139617</v>
      </c>
      <c r="O16" s="2">
        <f t="shared" si="6"/>
        <v>876.18674336058189</v>
      </c>
      <c r="P16" s="6">
        <f t="shared" si="7"/>
        <v>0.15</v>
      </c>
      <c r="Q16" s="2">
        <f t="shared" si="7"/>
        <v>-8</v>
      </c>
      <c r="R16" s="2">
        <f t="shared" si="0"/>
        <v>127.76636985905176</v>
      </c>
      <c r="S16" s="2">
        <f t="shared" si="1"/>
        <v>130.82947271237444</v>
      </c>
      <c r="T16" s="2">
        <f t="shared" si="2"/>
        <v>-56.258293516428736</v>
      </c>
      <c r="U16" s="2">
        <f t="shared" si="3"/>
        <v>140.32774865762343</v>
      </c>
      <c r="V16" s="2">
        <f t="shared" si="4"/>
        <v>-75.199277936080009</v>
      </c>
      <c r="W16" s="2">
        <f t="shared" si="5"/>
        <v>166.9361503102931</v>
      </c>
    </row>
    <row r="17" spans="4:23">
      <c r="D17" s="3" t="s">
        <v>0</v>
      </c>
      <c r="E17" s="3">
        <v>0.15</v>
      </c>
      <c r="F17" s="3">
        <v>-7</v>
      </c>
      <c r="G17" s="2">
        <v>688.01201764135794</v>
      </c>
      <c r="H17" s="2">
        <v>189.38671526113217</v>
      </c>
      <c r="I17" s="2">
        <v>1607.1057998968552</v>
      </c>
      <c r="J17" s="2">
        <v>262.01671030436023</v>
      </c>
      <c r="K17" s="2">
        <v>-1167.8861288139037</v>
      </c>
      <c r="L17" s="2">
        <v>1311.6820070547747</v>
      </c>
      <c r="N17" s="2">
        <f t="shared" si="6"/>
        <v>1127.2316887243092</v>
      </c>
      <c r="O17" s="2">
        <f t="shared" si="6"/>
        <v>1763.0854326202671</v>
      </c>
      <c r="P17" s="6">
        <f t="shared" si="7"/>
        <v>0.15</v>
      </c>
      <c r="Q17" s="2">
        <f t="shared" si="7"/>
        <v>-7</v>
      </c>
      <c r="R17" s="2">
        <f t="shared" si="0"/>
        <v>241.54303148632974</v>
      </c>
      <c r="S17" s="2">
        <f t="shared" si="1"/>
        <v>225.38831087834885</v>
      </c>
      <c r="T17" s="2">
        <f t="shared" si="2"/>
        <v>399.51227531149328</v>
      </c>
      <c r="U17" s="2">
        <f t="shared" si="3"/>
        <v>237.87159127640376</v>
      </c>
      <c r="V17" s="2">
        <f t="shared" si="4"/>
        <v>-77.439462435668361</v>
      </c>
      <c r="W17" s="2">
        <f t="shared" si="5"/>
        <v>418.28281415538112</v>
      </c>
    </row>
    <row r="18" spans="4:23">
      <c r="D18" s="3" t="s">
        <v>0</v>
      </c>
      <c r="E18" s="3">
        <v>0.15</v>
      </c>
      <c r="F18" s="3">
        <v>-6</v>
      </c>
      <c r="G18" s="2">
        <v>508.75495651936842</v>
      </c>
      <c r="H18" s="2">
        <v>186.71443621475873</v>
      </c>
      <c r="I18" s="2">
        <v>1563.2599443817128</v>
      </c>
      <c r="J18" s="2">
        <v>315.2831200497576</v>
      </c>
      <c r="K18" s="2">
        <v>-1389.7411820942671</v>
      </c>
      <c r="L18" s="2">
        <v>746.35398157156226</v>
      </c>
      <c r="N18" s="2">
        <f t="shared" si="6"/>
        <v>682.27371880681403</v>
      </c>
      <c r="O18" s="2">
        <f t="shared" si="6"/>
        <v>1248.3515378360785</v>
      </c>
      <c r="P18" s="6">
        <f t="shared" si="7"/>
        <v>0.15</v>
      </c>
      <c r="Q18" s="2">
        <f t="shared" si="7"/>
        <v>-6</v>
      </c>
      <c r="R18" s="2">
        <f t="shared" si="0"/>
        <v>162.06594614626175</v>
      </c>
      <c r="S18" s="2">
        <f t="shared" si="1"/>
        <v>168.6299931752327</v>
      </c>
      <c r="T18" s="2">
        <f t="shared" si="2"/>
        <v>343.30899093510214</v>
      </c>
      <c r="U18" s="2">
        <f t="shared" si="3"/>
        <v>190.72773570937323</v>
      </c>
      <c r="V18" s="2">
        <f t="shared" si="4"/>
        <v>-164.23807767795685</v>
      </c>
      <c r="W18" s="2">
        <f t="shared" si="5"/>
        <v>264.81804003343336</v>
      </c>
    </row>
    <row r="19" spans="4:23">
      <c r="D19" s="3" t="s">
        <v>0</v>
      </c>
      <c r="E19" s="3">
        <v>0.15</v>
      </c>
      <c r="F19" s="3">
        <v>-5</v>
      </c>
      <c r="G19" s="2">
        <v>501.6729071180597</v>
      </c>
      <c r="H19" s="2">
        <v>169.28388169273512</v>
      </c>
      <c r="I19" s="2">
        <v>792.02820769218579</v>
      </c>
      <c r="J19" s="2">
        <v>413.48427347921438</v>
      </c>
      <c r="K19" s="2">
        <v>-1151.7175083103746</v>
      </c>
      <c r="L19" s="2">
        <v>671.2015290625659</v>
      </c>
      <c r="N19" s="2">
        <f t="shared" si="6"/>
        <v>141.98360649987103</v>
      </c>
      <c r="O19" s="2">
        <f t="shared" si="6"/>
        <v>1253.9696842345154</v>
      </c>
      <c r="P19" s="6">
        <f t="shared" si="7"/>
        <v>0.15</v>
      </c>
      <c r="Q19" s="2">
        <f t="shared" si="7"/>
        <v>-5</v>
      </c>
      <c r="R19" s="2">
        <f t="shared" si="0"/>
        <v>101.7544878718399</v>
      </c>
      <c r="S19" s="2">
        <f t="shared" si="1"/>
        <v>166.248601379089</v>
      </c>
      <c r="T19" s="2">
        <f t="shared" si="2"/>
        <v>151.65930515801782</v>
      </c>
      <c r="U19" s="2">
        <f t="shared" si="3"/>
        <v>208.22054371739014</v>
      </c>
      <c r="V19" s="2">
        <f t="shared" si="4"/>
        <v>-182.42198977992223</v>
      </c>
      <c r="W19" s="2">
        <f t="shared" si="5"/>
        <v>252.51569702077865</v>
      </c>
    </row>
    <row r="20" spans="4:23">
      <c r="D20" s="3" t="s">
        <v>0</v>
      </c>
      <c r="E20" s="3">
        <v>0.15</v>
      </c>
      <c r="F20" s="3">
        <v>-4</v>
      </c>
      <c r="G20" s="2">
        <v>723.68218886188515</v>
      </c>
      <c r="H20" s="2">
        <v>125.98667529027921</v>
      </c>
      <c r="I20" s="2">
        <v>396.77269642781249</v>
      </c>
      <c r="J20" s="2">
        <v>252.36600659293384</v>
      </c>
      <c r="K20" s="2">
        <v>-1771.2499730043542</v>
      </c>
      <c r="L20" s="2">
        <v>769.51474604789689</v>
      </c>
      <c r="N20" s="2">
        <f t="shared" si="6"/>
        <v>-650.79508771465657</v>
      </c>
      <c r="O20" s="2">
        <f t="shared" si="6"/>
        <v>1147.8674279311099</v>
      </c>
      <c r="P20" s="6">
        <f t="shared" si="7"/>
        <v>0.15</v>
      </c>
      <c r="Q20" s="2">
        <f t="shared" si="7"/>
        <v>-4</v>
      </c>
      <c r="R20" s="2">
        <f t="shared" si="0"/>
        <v>53.202163491845937</v>
      </c>
      <c r="S20" s="2">
        <f t="shared" si="1"/>
        <v>147.2019597454819</v>
      </c>
      <c r="T20" s="2">
        <f t="shared" si="2"/>
        <v>-2.985405520260298</v>
      </c>
      <c r="U20" s="2">
        <f t="shared" si="3"/>
        <v>168.92340731312564</v>
      </c>
      <c r="V20" s="2">
        <f t="shared" si="4"/>
        <v>-375.61430182891399</v>
      </c>
      <c r="W20" s="2">
        <f t="shared" si="5"/>
        <v>257.80834690694752</v>
      </c>
    </row>
    <row r="21" spans="4:23">
      <c r="D21" s="3" t="s">
        <v>0</v>
      </c>
      <c r="E21" s="3">
        <v>0.15</v>
      </c>
      <c r="F21" s="3">
        <v>-3</v>
      </c>
      <c r="G21" s="2">
        <v>1142.9945085156469</v>
      </c>
      <c r="H21" s="2">
        <v>174.10910433422123</v>
      </c>
      <c r="I21" s="2">
        <v>1056.6449567988748</v>
      </c>
      <c r="J21" s="2">
        <v>280.88036571009525</v>
      </c>
      <c r="K21" s="2">
        <v>-1248.4437518944978</v>
      </c>
      <c r="L21" s="2">
        <v>629.1617063804066</v>
      </c>
      <c r="N21" s="2">
        <f t="shared" si="6"/>
        <v>951.19571342002382</v>
      </c>
      <c r="O21" s="2">
        <f t="shared" si="6"/>
        <v>1084.151176424723</v>
      </c>
      <c r="P21" s="6">
        <f t="shared" si="7"/>
        <v>0.15</v>
      </c>
      <c r="Q21" s="2">
        <f t="shared" si="7"/>
        <v>-3</v>
      </c>
      <c r="R21" s="2">
        <f t="shared" si="0"/>
        <v>300.48921230644197</v>
      </c>
      <c r="S21" s="2">
        <f t="shared" si="1"/>
        <v>148.50403722889837</v>
      </c>
      <c r="T21" s="2">
        <f t="shared" si="2"/>
        <v>285.64788310512176</v>
      </c>
      <c r="U21" s="2">
        <f t="shared" si="3"/>
        <v>166.85534777787672</v>
      </c>
      <c r="V21" s="2">
        <f t="shared" si="4"/>
        <v>-110.5392387015517</v>
      </c>
      <c r="W21" s="2">
        <f t="shared" si="5"/>
        <v>226.71620320558648</v>
      </c>
    </row>
    <row r="22" spans="4:23">
      <c r="D22" s="3" t="s">
        <v>0</v>
      </c>
      <c r="E22" s="3">
        <v>0.15</v>
      </c>
      <c r="F22" s="3">
        <v>-2</v>
      </c>
      <c r="G22" s="2">
        <v>912.98763653789217</v>
      </c>
      <c r="H22" s="2">
        <v>246.52733027965098</v>
      </c>
      <c r="I22" s="2">
        <v>621.20219271147494</v>
      </c>
      <c r="J22" s="2">
        <v>221.7134309716298</v>
      </c>
      <c r="K22" s="2">
        <v>-1528.1817781101565</v>
      </c>
      <c r="L22" s="2">
        <v>1134.3427596802253</v>
      </c>
      <c r="N22" s="2">
        <f t="shared" si="6"/>
        <v>6.0080511392104654</v>
      </c>
      <c r="O22" s="2">
        <f t="shared" si="6"/>
        <v>1602.583520931506</v>
      </c>
      <c r="P22" s="6">
        <f t="shared" si="7"/>
        <v>0.15</v>
      </c>
      <c r="Q22" s="2">
        <f t="shared" si="7"/>
        <v>-2</v>
      </c>
      <c r="R22" s="2">
        <f t="shared" si="0"/>
        <v>157.57688062330135</v>
      </c>
      <c r="S22" s="2">
        <f t="shared" si="1"/>
        <v>217.65445749369849</v>
      </c>
      <c r="T22" s="2">
        <f t="shared" si="2"/>
        <v>107.4262574656359</v>
      </c>
      <c r="U22" s="2">
        <f t="shared" si="3"/>
        <v>213.38956855013237</v>
      </c>
      <c r="V22" s="2">
        <f t="shared" si="4"/>
        <v>-261.99911251933202</v>
      </c>
      <c r="W22" s="2">
        <f t="shared" si="5"/>
        <v>370.24773442192225</v>
      </c>
    </row>
    <row r="23" spans="4:23">
      <c r="D23" s="3" t="s">
        <v>0</v>
      </c>
      <c r="E23" s="3">
        <v>0.15</v>
      </c>
      <c r="F23" s="3">
        <v>-1</v>
      </c>
      <c r="G23" s="2">
        <v>569.65536021372679</v>
      </c>
      <c r="H23" s="2">
        <v>261.81948804812157</v>
      </c>
      <c r="I23" s="2">
        <v>1393.3955950404149</v>
      </c>
      <c r="J23" s="2">
        <v>333.85813277038073</v>
      </c>
      <c r="K23" s="2">
        <v>-2376.3068624369121</v>
      </c>
      <c r="L23" s="2">
        <v>416.44110056733962</v>
      </c>
      <c r="N23" s="2">
        <f t="shared" si="6"/>
        <v>-413.25590718277044</v>
      </c>
      <c r="O23" s="2">
        <f t="shared" si="6"/>
        <v>1012.1187213858419</v>
      </c>
      <c r="P23" s="6">
        <f t="shared" si="7"/>
        <v>0.15</v>
      </c>
      <c r="Q23" s="2">
        <f t="shared" si="7"/>
        <v>-1</v>
      </c>
      <c r="R23" s="2">
        <f t="shared" si="0"/>
        <v>52.709650188618774</v>
      </c>
      <c r="S23" s="2">
        <f t="shared" si="1"/>
        <v>155.70070965984735</v>
      </c>
      <c r="T23" s="2">
        <f t="shared" si="2"/>
        <v>194.29000304945581</v>
      </c>
      <c r="U23" s="2">
        <f t="shared" si="3"/>
        <v>168.08235172148565</v>
      </c>
      <c r="V23" s="2">
        <f t="shared" si="4"/>
        <v>-453.62760682945975</v>
      </c>
      <c r="W23" s="2">
        <f t="shared" si="5"/>
        <v>182.27629931158793</v>
      </c>
    </row>
    <row r="24" spans="4:23">
      <c r="D24" s="3" t="s">
        <v>0</v>
      </c>
      <c r="E24" s="3">
        <v>0.15</v>
      </c>
      <c r="F24" s="3">
        <v>0</v>
      </c>
      <c r="G24" s="2">
        <v>723.96531963667792</v>
      </c>
      <c r="H24" s="2">
        <v>198.8678442499604</v>
      </c>
      <c r="I24" s="2">
        <v>1251.7761810913412</v>
      </c>
      <c r="J24" s="2">
        <v>230.35276975286706</v>
      </c>
      <c r="K24" s="2">
        <v>-1091.3423914823998</v>
      </c>
      <c r="L24" s="2">
        <v>643.3863695048417</v>
      </c>
      <c r="N24" s="2">
        <f t="shared" si="6"/>
        <v>884.39910924561946</v>
      </c>
      <c r="O24" s="2">
        <f t="shared" si="6"/>
        <v>1072.6069835076692</v>
      </c>
      <c r="P24" s="6">
        <f t="shared" si="7"/>
        <v>0.15</v>
      </c>
      <c r="Q24" s="2">
        <f t="shared" si="7"/>
        <v>0</v>
      </c>
      <c r="R24" s="2">
        <f t="shared" si="0"/>
        <v>221.16269188629366</v>
      </c>
      <c r="S24" s="2">
        <f t="shared" si="1"/>
        <v>151.49679955161326</v>
      </c>
      <c r="T24" s="2">
        <f t="shared" si="2"/>
        <v>311.88018369881394</v>
      </c>
      <c r="U24" s="2">
        <f t="shared" si="3"/>
        <v>156.90827112242533</v>
      </c>
      <c r="V24" s="2">
        <f t="shared" si="4"/>
        <v>-90.84332096229781</v>
      </c>
      <c r="W24" s="2">
        <f t="shared" si="5"/>
        <v>227.89842107979598</v>
      </c>
    </row>
    <row r="25" spans="4:23">
      <c r="D25" s="3" t="s">
        <v>0</v>
      </c>
      <c r="E25" s="3">
        <v>0.15</v>
      </c>
      <c r="F25" s="3">
        <v>1</v>
      </c>
      <c r="G25" s="2">
        <v>808.40152015290892</v>
      </c>
      <c r="H25" s="2">
        <v>201.22608796171824</v>
      </c>
      <c r="I25" s="2">
        <v>555.14145253973163</v>
      </c>
      <c r="J25" s="2">
        <v>408.44316851255087</v>
      </c>
      <c r="K25" s="2">
        <v>-1612.7483600303988</v>
      </c>
      <c r="L25" s="2">
        <v>369.8740421554453</v>
      </c>
      <c r="N25" s="2">
        <f t="shared" si="6"/>
        <v>-249.20538733775834</v>
      </c>
      <c r="O25" s="2">
        <f t="shared" si="6"/>
        <v>979.5432986297144</v>
      </c>
      <c r="P25" s="6">
        <f t="shared" si="7"/>
        <v>0.15</v>
      </c>
      <c r="Q25" s="2">
        <f t="shared" si="7"/>
        <v>1</v>
      </c>
      <c r="R25" s="2">
        <f t="shared" si="0"/>
        <v>111.68717203621389</v>
      </c>
      <c r="S25" s="2">
        <f t="shared" si="1"/>
        <v>141.72328215604534</v>
      </c>
      <c r="T25" s="2">
        <f t="shared" si="2"/>
        <v>68.15809791519905</v>
      </c>
      <c r="U25" s="2">
        <f t="shared" si="3"/>
        <v>177.33871787571974</v>
      </c>
      <c r="V25" s="2">
        <f t="shared" si="4"/>
        <v>-304.44796362029211</v>
      </c>
      <c r="W25" s="2">
        <f t="shared" si="5"/>
        <v>170.7096492830922</v>
      </c>
    </row>
    <row r="26" spans="4:23">
      <c r="D26" s="3" t="s">
        <v>0</v>
      </c>
      <c r="E26" s="3">
        <v>0.15</v>
      </c>
      <c r="F26" s="3">
        <v>2</v>
      </c>
      <c r="G26" s="2">
        <v>942.74233449762255</v>
      </c>
      <c r="H26" s="2">
        <v>139.27491844658925</v>
      </c>
      <c r="I26" s="2">
        <v>990.86938111240431</v>
      </c>
      <c r="J26" s="2">
        <v>298.60355491625285</v>
      </c>
      <c r="K26" s="2">
        <v>-778.73096558958161</v>
      </c>
      <c r="L26" s="2">
        <v>307.99792566973542</v>
      </c>
      <c r="N26" s="2">
        <f t="shared" si="6"/>
        <v>1154.8807500204452</v>
      </c>
      <c r="O26" s="2">
        <f t="shared" si="6"/>
        <v>745.87639903257752</v>
      </c>
      <c r="P26" s="6">
        <f t="shared" si="7"/>
        <v>0.15</v>
      </c>
      <c r="Q26" s="2">
        <f t="shared" si="7"/>
        <v>2</v>
      </c>
      <c r="R26" s="2">
        <f t="shared" si="0"/>
        <v>288.34892077526513</v>
      </c>
      <c r="S26" s="2">
        <f t="shared" si="1"/>
        <v>105.5181077521957</v>
      </c>
      <c r="T26" s="2">
        <f t="shared" si="2"/>
        <v>296.6207569121807</v>
      </c>
      <c r="U26" s="2">
        <f t="shared" si="3"/>
        <v>132.9027171454191</v>
      </c>
      <c r="V26" s="2">
        <f t="shared" si="4"/>
        <v>-7.5293026772231215</v>
      </c>
      <c r="W26" s="2">
        <f t="shared" si="5"/>
        <v>134.51737461867393</v>
      </c>
    </row>
    <row r="27" spans="4:23">
      <c r="D27" s="3" t="s">
        <v>0</v>
      </c>
      <c r="E27" s="3">
        <v>0.15</v>
      </c>
      <c r="F27" s="3">
        <v>3.0000000000000036</v>
      </c>
      <c r="G27" s="2">
        <v>1048.8569975077685</v>
      </c>
      <c r="H27" s="2">
        <v>198.21590312065246</v>
      </c>
      <c r="I27" s="2">
        <v>520.70087901972681</v>
      </c>
      <c r="J27" s="2">
        <v>249.81991807432735</v>
      </c>
      <c r="K27" s="2">
        <v>-1244.1522429237596</v>
      </c>
      <c r="L27" s="2">
        <v>399.20353314673264</v>
      </c>
      <c r="N27" s="2">
        <f t="shared" si="6"/>
        <v>325.40563360373585</v>
      </c>
      <c r="O27" s="2">
        <f t="shared" si="6"/>
        <v>847.23935434171244</v>
      </c>
      <c r="P27" s="6">
        <f t="shared" si="7"/>
        <v>0.15</v>
      </c>
      <c r="Q27" s="2">
        <f t="shared" si="7"/>
        <v>3.0000000000000036</v>
      </c>
      <c r="R27" s="2">
        <f t="shared" si="0"/>
        <v>215.86353762205633</v>
      </c>
      <c r="S27" s="2">
        <f t="shared" si="1"/>
        <v>126.73516272998697</v>
      </c>
      <c r="T27" s="2">
        <f t="shared" si="2"/>
        <v>125.08670475692416</v>
      </c>
      <c r="U27" s="2">
        <f t="shared" si="3"/>
        <v>135.60460280014985</v>
      </c>
      <c r="V27" s="2">
        <f t="shared" si="4"/>
        <v>-178.24742557711255</v>
      </c>
      <c r="W27" s="2">
        <f t="shared" si="5"/>
        <v>161.27991164071949</v>
      </c>
    </row>
    <row r="28" spans="4:23">
      <c r="D28" s="3" t="s">
        <v>0</v>
      </c>
      <c r="E28" s="3">
        <v>0.15</v>
      </c>
      <c r="F28" s="3">
        <v>4.0000000000000036</v>
      </c>
      <c r="G28" s="2">
        <v>926.38572244697752</v>
      </c>
      <c r="H28" s="2">
        <v>156.2415272479011</v>
      </c>
      <c r="I28" s="2">
        <v>708.11224505245229</v>
      </c>
      <c r="J28" s="2">
        <v>198.33529982788764</v>
      </c>
      <c r="K28" s="2">
        <v>-916.80162885551738</v>
      </c>
      <c r="L28" s="2">
        <v>422.41327666145344</v>
      </c>
      <c r="N28" s="2">
        <f t="shared" si="6"/>
        <v>717.69633864391233</v>
      </c>
      <c r="O28" s="2">
        <f t="shared" si="6"/>
        <v>776.99010373724218</v>
      </c>
      <c r="P28" s="6">
        <f t="shared" si="7"/>
        <v>0.15</v>
      </c>
      <c r="Q28" s="2">
        <f t="shared" si="7"/>
        <v>4.0000000000000036</v>
      </c>
      <c r="R28" s="2">
        <f t="shared" si="0"/>
        <v>237.72058308475221</v>
      </c>
      <c r="S28" s="2">
        <f t="shared" si="1"/>
        <v>111.83730509199387</v>
      </c>
      <c r="T28" s="2">
        <f t="shared" si="2"/>
        <v>200.20482915756816</v>
      </c>
      <c r="U28" s="2">
        <f t="shared" si="3"/>
        <v>119.07217225417907</v>
      </c>
      <c r="V28" s="2">
        <f t="shared" si="4"/>
        <v>-79.077242920364128</v>
      </c>
      <c r="W28" s="2">
        <f t="shared" si="5"/>
        <v>157.58557452244818</v>
      </c>
    </row>
    <row r="29" spans="4:23">
      <c r="D29" s="3" t="s">
        <v>0</v>
      </c>
      <c r="E29" s="3">
        <v>0.15</v>
      </c>
      <c r="F29" s="3">
        <v>5.0000000000000036</v>
      </c>
      <c r="G29" s="2">
        <v>993.75858982885438</v>
      </c>
      <c r="H29" s="2">
        <v>149.46633360980263</v>
      </c>
      <c r="I29" s="2">
        <v>449.05188346497573</v>
      </c>
      <c r="J29" s="2">
        <v>294.6209213652553</v>
      </c>
      <c r="K29" s="2">
        <v>-566.49977808960011</v>
      </c>
      <c r="L29" s="2">
        <v>552.7147832815142</v>
      </c>
      <c r="N29" s="2">
        <f t="shared" si="6"/>
        <v>876.31069520422989</v>
      </c>
      <c r="O29" s="2">
        <f t="shared" si="6"/>
        <v>996.80203825657213</v>
      </c>
      <c r="P29" s="6">
        <f t="shared" si="7"/>
        <v>0.15</v>
      </c>
      <c r="Q29" s="2">
        <f t="shared" si="7"/>
        <v>5.0000000000000036</v>
      </c>
      <c r="R29" s="2">
        <f t="shared" si="0"/>
        <v>266.64873991479703</v>
      </c>
      <c r="S29" s="2">
        <f t="shared" si="1"/>
        <v>134.71474902349735</v>
      </c>
      <c r="T29" s="2">
        <f t="shared" si="2"/>
        <v>173.02727475850537</v>
      </c>
      <c r="U29" s="2">
        <f t="shared" si="3"/>
        <v>159.66319379396583</v>
      </c>
      <c r="V29" s="2">
        <f t="shared" si="4"/>
        <v>-1.5206670711873578</v>
      </c>
      <c r="W29" s="2">
        <f t="shared" si="5"/>
        <v>204.02307631082283</v>
      </c>
    </row>
    <row r="30" spans="4:23">
      <c r="D30" s="3" t="s">
        <v>0</v>
      </c>
      <c r="E30" s="3">
        <v>0.15</v>
      </c>
      <c r="F30" s="3">
        <v>6.0000000000000036</v>
      </c>
      <c r="G30" s="2">
        <v>1267.0544016438516</v>
      </c>
      <c r="H30" s="2">
        <v>158.74598628209469</v>
      </c>
      <c r="I30" s="2">
        <v>797.81126050587852</v>
      </c>
      <c r="J30" s="2">
        <v>192.73665505997508</v>
      </c>
      <c r="K30" s="2">
        <v>-240.5547672195691</v>
      </c>
      <c r="L30" s="2">
        <v>498.81402534596117</v>
      </c>
      <c r="N30" s="2">
        <f t="shared" si="6"/>
        <v>1824.3108949301611</v>
      </c>
      <c r="O30" s="2">
        <f t="shared" si="6"/>
        <v>850.29666668803088</v>
      </c>
      <c r="P30" s="6">
        <f t="shared" si="7"/>
        <v>0.15</v>
      </c>
      <c r="Q30" s="2">
        <f t="shared" si="7"/>
        <v>6.0000000000000036</v>
      </c>
      <c r="R30" s="2">
        <f t="shared" si="0"/>
        <v>417.30897941552348</v>
      </c>
      <c r="S30" s="2">
        <f t="shared" si="1"/>
        <v>120.28566431123841</v>
      </c>
      <c r="T30" s="2">
        <f t="shared" si="2"/>
        <v>336.65781453243426</v>
      </c>
      <c r="U30" s="2">
        <f t="shared" si="3"/>
        <v>126.12781050743661</v>
      </c>
      <c r="V30" s="2">
        <f t="shared" si="4"/>
        <v>158.18865351712296</v>
      </c>
      <c r="W30" s="2">
        <f t="shared" si="5"/>
        <v>178.73485852534051</v>
      </c>
    </row>
    <row r="31" spans="4:23">
      <c r="D31" s="3" t="s">
        <v>0</v>
      </c>
      <c r="E31" s="3">
        <v>0.15</v>
      </c>
      <c r="F31" s="3">
        <v>7.0000000000000036</v>
      </c>
      <c r="G31" s="2">
        <v>1145.8457021782913</v>
      </c>
      <c r="H31" s="2">
        <v>196.31307172635343</v>
      </c>
      <c r="I31" s="2">
        <v>431.0165931108869</v>
      </c>
      <c r="J31" s="2">
        <v>227.45685806387007</v>
      </c>
      <c r="K31" s="2">
        <v>22.690449221222071</v>
      </c>
      <c r="L31" s="2">
        <v>505.33744281420985</v>
      </c>
      <c r="N31" s="2">
        <f t="shared" si="6"/>
        <v>1599.5527445104003</v>
      </c>
      <c r="O31" s="2">
        <f t="shared" si="6"/>
        <v>929.10737260443329</v>
      </c>
      <c r="P31" s="6">
        <f t="shared" si="7"/>
        <v>0.15</v>
      </c>
      <c r="Q31" s="2">
        <f t="shared" si="7"/>
        <v>7.0000000000000036</v>
      </c>
      <c r="R31" s="2">
        <f t="shared" si="0"/>
        <v>371.89331149271891</v>
      </c>
      <c r="S31" s="2">
        <f t="shared" si="1"/>
        <v>135.36242808157687</v>
      </c>
      <c r="T31" s="2">
        <f t="shared" si="2"/>
        <v>249.03205837175878</v>
      </c>
      <c r="U31" s="2">
        <f t="shared" si="3"/>
        <v>140.71526635833757</v>
      </c>
      <c r="V31" s="2">
        <f t="shared" si="4"/>
        <v>178.85100239072261</v>
      </c>
      <c r="W31" s="2">
        <f t="shared" si="5"/>
        <v>188.47599186230224</v>
      </c>
    </row>
    <row r="32" spans="4:23">
      <c r="D32" s="3" t="s">
        <v>0</v>
      </c>
      <c r="E32" s="3">
        <v>0.15</v>
      </c>
      <c r="F32" s="3">
        <v>8.0000000000000036</v>
      </c>
      <c r="G32" s="2">
        <v>1372.551082636171</v>
      </c>
      <c r="H32" s="2">
        <v>147.74118903710269</v>
      </c>
      <c r="I32" s="2">
        <v>3.9860260227635917</v>
      </c>
      <c r="J32" s="2">
        <v>282.76846759416168</v>
      </c>
      <c r="K32" s="2">
        <v>-763.66247046008141</v>
      </c>
      <c r="L32" s="2">
        <v>495.57014419040593</v>
      </c>
      <c r="N32" s="2">
        <f t="shared" si="6"/>
        <v>612.87463819885318</v>
      </c>
      <c r="O32" s="2">
        <f t="shared" si="6"/>
        <v>926.07980082167023</v>
      </c>
      <c r="P32" s="6">
        <f t="shared" si="7"/>
        <v>0.15</v>
      </c>
      <c r="Q32" s="2">
        <f t="shared" si="7"/>
        <v>8.0000000000000036</v>
      </c>
      <c r="R32" s="2">
        <f t="shared" si="0"/>
        <v>302.94038088109147</v>
      </c>
      <c r="S32" s="2">
        <f t="shared" si="1"/>
        <v>126.68299508062222</v>
      </c>
      <c r="T32" s="2">
        <f t="shared" si="2"/>
        <v>67.718261775662071</v>
      </c>
      <c r="U32" s="2">
        <f t="shared" si="3"/>
        <v>149.89080858261673</v>
      </c>
      <c r="V32" s="2">
        <f t="shared" si="4"/>
        <v>-64.221323557326912</v>
      </c>
      <c r="W32" s="2">
        <f t="shared" si="5"/>
        <v>186.46609674759623</v>
      </c>
    </row>
    <row r="33" spans="3:42">
      <c r="D33" s="3" t="s">
        <v>0</v>
      </c>
      <c r="E33" s="3">
        <v>0.15</v>
      </c>
      <c r="F33" s="3">
        <v>9.0000000000000036</v>
      </c>
      <c r="G33" s="2">
        <v>2088.4870355132375</v>
      </c>
      <c r="H33" s="2">
        <v>156.8389752072344</v>
      </c>
      <c r="I33" s="2">
        <v>-1739.0635547139507</v>
      </c>
      <c r="J33" s="2">
        <v>156.55213075479651</v>
      </c>
      <c r="K33" s="2">
        <v>-1022.3943309893109</v>
      </c>
      <c r="L33" s="2">
        <v>673.92891925514414</v>
      </c>
      <c r="N33" s="2">
        <f t="shared" si="6"/>
        <v>-672.97085019002407</v>
      </c>
      <c r="O33" s="2">
        <f t="shared" si="6"/>
        <v>987.32002521717504</v>
      </c>
      <c r="P33" s="6">
        <f t="shared" si="7"/>
        <v>0.15</v>
      </c>
      <c r="Q33" s="2">
        <f t="shared" si="7"/>
        <v>9.0000000000000036</v>
      </c>
      <c r="R33" s="2">
        <f t="shared" si="0"/>
        <v>285.35252248930379</v>
      </c>
      <c r="S33" s="2">
        <f t="shared" si="1"/>
        <v>134.94482662187198</v>
      </c>
      <c r="T33" s="2">
        <f t="shared" si="2"/>
        <v>-372.50773520599415</v>
      </c>
      <c r="U33" s="2">
        <f t="shared" si="3"/>
        <v>134.89552523160918</v>
      </c>
      <c r="V33" s="2">
        <f t="shared" si="4"/>
        <v>-249.33021237832168</v>
      </c>
      <c r="W33" s="2">
        <f t="shared" si="5"/>
        <v>223.81966075510641</v>
      </c>
    </row>
    <row r="34" spans="3:42">
      <c r="D34" s="3" t="s">
        <v>34</v>
      </c>
      <c r="E34" s="3">
        <v>0.15</v>
      </c>
      <c r="F34" s="3">
        <v>10.000000000000004</v>
      </c>
      <c r="G34" s="2">
        <v>667.52540353585937</v>
      </c>
      <c r="H34" s="2">
        <v>99.044320872279968</v>
      </c>
      <c r="I34" s="2">
        <v>-1528.7105925881344</v>
      </c>
      <c r="J34" s="2">
        <v>105.09502906247462</v>
      </c>
      <c r="K34" s="2">
        <v>1138.35084228087</v>
      </c>
      <c r="L34" s="2">
        <v>399.3326683431294</v>
      </c>
      <c r="N34" s="2">
        <f t="shared" si="6"/>
        <v>277.16565322859492</v>
      </c>
      <c r="O34" s="2">
        <f t="shared" si="6"/>
        <v>603.47201827788399</v>
      </c>
      <c r="P34" s="6">
        <f t="shared" si="7"/>
        <v>0.15</v>
      </c>
      <c r="Q34" s="2">
        <f t="shared" si="7"/>
        <v>10.000000000000004</v>
      </c>
      <c r="R34" s="2">
        <f t="shared" si="0"/>
        <v>145.04592205460338</v>
      </c>
      <c r="S34" s="2">
        <f t="shared" si="1"/>
        <v>83.027994649066727</v>
      </c>
      <c r="T34" s="2">
        <f t="shared" si="2"/>
        <v>-232.43213977920806</v>
      </c>
      <c r="U34" s="2">
        <f t="shared" si="3"/>
        <v>84.067960119256412</v>
      </c>
      <c r="V34" s="2">
        <f t="shared" si="4"/>
        <v>225.96904433890208</v>
      </c>
      <c r="W34" s="2">
        <f t="shared" si="5"/>
        <v>134.64005437061897</v>
      </c>
    </row>
    <row r="35" spans="3:42">
      <c r="D35" s="3" t="s">
        <v>1</v>
      </c>
      <c r="E35" s="3">
        <v>0.15</v>
      </c>
      <c r="F35" s="3">
        <v>11.000000000000004</v>
      </c>
      <c r="G35" s="2">
        <v>-101.85029969483338</v>
      </c>
      <c r="H35" s="2">
        <v>109.59814041893722</v>
      </c>
      <c r="I35" s="2">
        <v>-1566.3755247184579</v>
      </c>
      <c r="J35" s="2">
        <v>117.96866348164053</v>
      </c>
      <c r="K35" s="2">
        <v>2215.6647889680748</v>
      </c>
      <c r="L35" s="2">
        <v>259.3107912850387</v>
      </c>
      <c r="N35" s="2">
        <f t="shared" si="6"/>
        <v>547.43896455478352</v>
      </c>
      <c r="O35" s="2">
        <f t="shared" si="6"/>
        <v>486.87759518561643</v>
      </c>
      <c r="P35" s="6">
        <f t="shared" si="7"/>
        <v>0.15</v>
      </c>
      <c r="Q35" s="2">
        <f t="shared" si="7"/>
        <v>11.000000000000004</v>
      </c>
      <c r="R35" s="2">
        <f t="shared" si="0"/>
        <v>42.370616488129976</v>
      </c>
      <c r="S35" s="2">
        <f t="shared" si="1"/>
        <v>72.089417357931637</v>
      </c>
      <c r="T35" s="2">
        <f t="shared" si="2"/>
        <v>-209.34465656280548</v>
      </c>
      <c r="U35" s="2">
        <f t="shared" si="3"/>
        <v>73.528101009333767</v>
      </c>
      <c r="V35" s="2">
        <f t="shared" si="4"/>
        <v>440.6935223520673</v>
      </c>
      <c r="W35" s="2">
        <f t="shared" si="5"/>
        <v>97.82127922554281</v>
      </c>
    </row>
    <row r="36" spans="3:42">
      <c r="D36" s="3" t="s">
        <v>1</v>
      </c>
      <c r="E36" s="3">
        <v>0.15</v>
      </c>
      <c r="F36" s="3">
        <v>12.000000000000004</v>
      </c>
      <c r="G36" s="2">
        <v>-62.819669029523709</v>
      </c>
      <c r="H36" s="2">
        <v>98.674702780443738</v>
      </c>
      <c r="I36" s="2">
        <v>-1032.0003433007716</v>
      </c>
      <c r="J36" s="2">
        <v>129.2861201077809</v>
      </c>
      <c r="K36" s="2">
        <v>2419.1959417097528</v>
      </c>
      <c r="L36" s="2">
        <v>299.66949505538605</v>
      </c>
      <c r="N36" s="2">
        <f t="shared" si="6"/>
        <v>1324.3759293794574</v>
      </c>
      <c r="O36" s="2">
        <f t="shared" si="6"/>
        <v>527.63031794361063</v>
      </c>
      <c r="P36" s="6">
        <f t="shared" si="7"/>
        <v>0.15</v>
      </c>
      <c r="Q36" s="2">
        <f t="shared" si="7"/>
        <v>12.000000000000004</v>
      </c>
      <c r="R36" s="2">
        <f t="shared" si="0"/>
        <v>134.05648666142878</v>
      </c>
      <c r="S36" s="2">
        <f t="shared" si="1"/>
        <v>74.669280565471183</v>
      </c>
      <c r="T36" s="2">
        <f t="shared" si="2"/>
        <v>-32.521441728941952</v>
      </c>
      <c r="U36" s="2">
        <f t="shared" si="3"/>
        <v>79.930617918607254</v>
      </c>
      <c r="V36" s="2">
        <f t="shared" si="4"/>
        <v>560.65291975724199</v>
      </c>
      <c r="W36" s="2">
        <f t="shared" si="5"/>
        <v>109.21526048772694</v>
      </c>
    </row>
    <row r="37" spans="3:42">
      <c r="D37" s="3" t="s">
        <v>1</v>
      </c>
      <c r="E37" s="3">
        <v>0.15</v>
      </c>
      <c r="F37" s="3">
        <v>13.000000000000004</v>
      </c>
      <c r="G37" s="2">
        <v>-7.6649372086172329</v>
      </c>
      <c r="H37" s="2">
        <v>96.88073635006829</v>
      </c>
      <c r="I37" s="2">
        <v>-623.89177050180717</v>
      </c>
      <c r="J37" s="2">
        <v>132.62697175152778</v>
      </c>
      <c r="K37" s="2">
        <v>2259.3495401606983</v>
      </c>
      <c r="L37" s="2">
        <v>170.82898851685286</v>
      </c>
      <c r="N37" s="2">
        <f t="shared" si="6"/>
        <v>1627.7928324502739</v>
      </c>
      <c r="O37" s="2">
        <f t="shared" si="6"/>
        <v>400.33669661844891</v>
      </c>
      <c r="P37" s="6">
        <f t="shared" si="7"/>
        <v>0.15</v>
      </c>
      <c r="Q37" s="2">
        <f t="shared" si="7"/>
        <v>13.000000000000004</v>
      </c>
      <c r="R37" s="2">
        <f t="shared" si="0"/>
        <v>176.72242996651767</v>
      </c>
      <c r="S37" s="2">
        <f t="shared" si="1"/>
        <v>60.438202752810838</v>
      </c>
      <c r="T37" s="2">
        <f t="shared" si="2"/>
        <v>70.808442994250626</v>
      </c>
      <c r="U37" s="2">
        <f t="shared" si="3"/>
        <v>66.582086962436691</v>
      </c>
      <c r="V37" s="2">
        <f t="shared" si="4"/>
        <v>566.36554326436874</v>
      </c>
      <c r="W37" s="2">
        <f t="shared" si="5"/>
        <v>73.148058593976998</v>
      </c>
    </row>
    <row r="38" spans="3:42">
      <c r="D38" s="3" t="s">
        <v>1</v>
      </c>
      <c r="E38" s="3">
        <v>0.15</v>
      </c>
      <c r="F38" s="3">
        <v>14.000000000000004</v>
      </c>
      <c r="G38" s="2">
        <v>272.13476318942992</v>
      </c>
      <c r="H38" s="2">
        <v>106.70224107490196</v>
      </c>
      <c r="I38" s="2">
        <v>-797.05428520050873</v>
      </c>
      <c r="J38" s="2">
        <v>173.36776069788857</v>
      </c>
      <c r="K38" s="2">
        <v>1433.370929953101</v>
      </c>
      <c r="L38" s="2">
        <v>293.58687695480171</v>
      </c>
      <c r="N38" s="2">
        <f t="shared" si="6"/>
        <v>908.45140794202223</v>
      </c>
      <c r="O38" s="2">
        <f t="shared" si="6"/>
        <v>573.65687872759224</v>
      </c>
      <c r="P38" s="6">
        <f t="shared" si="7"/>
        <v>0.15</v>
      </c>
      <c r="Q38" s="2">
        <f t="shared" si="7"/>
        <v>14.000000000000004</v>
      </c>
      <c r="R38" s="2">
        <f t="shared" si="0"/>
        <v>146.13503516684196</v>
      </c>
      <c r="S38" s="2">
        <f t="shared" si="1"/>
        <v>81.083168795579184</v>
      </c>
      <c r="T38" s="2">
        <f t="shared" si="2"/>
        <v>-37.631832525178744</v>
      </c>
      <c r="U38" s="2">
        <f t="shared" si="3"/>
        <v>92.541304980780012</v>
      </c>
      <c r="V38" s="2">
        <f t="shared" si="4"/>
        <v>345.72250132934795</v>
      </c>
      <c r="W38" s="2">
        <f t="shared" si="5"/>
        <v>113.20396558743698</v>
      </c>
    </row>
    <row r="39" spans="3:42">
      <c r="D39" s="3" t="s">
        <v>1</v>
      </c>
      <c r="E39" s="3">
        <v>0.15</v>
      </c>
      <c r="F39" s="3">
        <v>15.000000000000004</v>
      </c>
      <c r="G39" s="2">
        <v>542.54706818817442</v>
      </c>
      <c r="H39" s="2">
        <v>111.66690549364205</v>
      </c>
      <c r="I39" s="2">
        <v>-638.17978660353174</v>
      </c>
      <c r="J39" s="2">
        <v>168.88820121719846</v>
      </c>
      <c r="K39" s="2">
        <v>1372.574478641179</v>
      </c>
      <c r="L39" s="2">
        <v>231.31229231373095</v>
      </c>
      <c r="N39" s="2">
        <f t="shared" si="6"/>
        <v>1276.9417602258218</v>
      </c>
      <c r="O39" s="2">
        <f t="shared" si="6"/>
        <v>511.86739902457145</v>
      </c>
      <c r="P39" s="6">
        <f t="shared" si="7"/>
        <v>0.15</v>
      </c>
      <c r="Q39" s="2">
        <f t="shared" si="7"/>
        <v>15.000000000000004</v>
      </c>
      <c r="R39" s="2">
        <f t="shared" si="0"/>
        <v>232.91578236954174</v>
      </c>
      <c r="S39" s="2">
        <f t="shared" si="1"/>
        <v>75.178246150032265</v>
      </c>
      <c r="T39" s="2">
        <f t="shared" si="2"/>
        <v>29.978354202217254</v>
      </c>
      <c r="U39" s="2">
        <f t="shared" ref="U39:U41" si="8">E/1000/(1+nu)*(I39+J39+(nu/(1-2*nu))*(N39+O39))-T39</f>
        <v>85.013156352518507</v>
      </c>
      <c r="V39" s="2">
        <f t="shared" si="4"/>
        <v>375.57674354115187</v>
      </c>
      <c r="W39" s="2">
        <f t="shared" ref="W39:W41" si="9">E/1000/(1+nu)*(K39+L39+(nu/(1-2*nu))*(N39+O39))-V39</f>
        <v>95.742297009735069</v>
      </c>
    </row>
    <row r="40" spans="3:42">
      <c r="D40" s="3" t="s">
        <v>1</v>
      </c>
      <c r="E40" s="3">
        <v>0.15</v>
      </c>
      <c r="F40" s="3">
        <v>16.000000000000004</v>
      </c>
      <c r="G40" s="2">
        <v>578.2231715018753</v>
      </c>
      <c r="H40" s="2">
        <v>88.247124110411733</v>
      </c>
      <c r="I40" s="2">
        <v>-567.4961656684651</v>
      </c>
      <c r="J40" s="2">
        <v>137.51958762124531</v>
      </c>
      <c r="K40" s="2">
        <v>980.52848283973265</v>
      </c>
      <c r="L40" s="2">
        <v>237.04865713965398</v>
      </c>
      <c r="N40" s="2">
        <f t="shared" si="6"/>
        <v>991.25548867314285</v>
      </c>
      <c r="O40" s="2">
        <f t="shared" si="6"/>
        <v>462.81536887131102</v>
      </c>
      <c r="P40" s="6">
        <f t="shared" si="7"/>
        <v>0.15</v>
      </c>
      <c r="Q40" s="9">
        <f t="shared" si="7"/>
        <v>16.000000000000004</v>
      </c>
      <c r="R40" s="2">
        <f t="shared" si="0"/>
        <v>207.80067667550981</v>
      </c>
      <c r="S40" s="2">
        <f t="shared" si="1"/>
        <v>65.787905426776717</v>
      </c>
      <c r="T40" s="2">
        <f t="shared" si="2"/>
        <v>10.88016559935757</v>
      </c>
      <c r="U40" s="2">
        <f t="shared" si="8"/>
        <v>74.256610092701209</v>
      </c>
      <c r="V40" s="2">
        <f t="shared" si="4"/>
        <v>276.94690206170401</v>
      </c>
      <c r="W40" s="2">
        <f t="shared" si="9"/>
        <v>91.363168916177756</v>
      </c>
    </row>
    <row r="41" spans="3:42">
      <c r="C41" s="3"/>
      <c r="D41" s="3" t="s">
        <v>1</v>
      </c>
      <c r="E41" s="3">
        <v>0.15</v>
      </c>
      <c r="F41" s="3">
        <v>24.000000000000004</v>
      </c>
      <c r="G41" s="2">
        <v>739.29416534671418</v>
      </c>
      <c r="H41" s="2">
        <v>117.34396537862597</v>
      </c>
      <c r="I41" s="2">
        <f>I7</f>
        <v>-750.75571389083598</v>
      </c>
      <c r="J41" s="2">
        <v>139.71337764215605</v>
      </c>
      <c r="K41" s="2">
        <v>-159.02367246543147</v>
      </c>
      <c r="L41" s="2">
        <v>301.10100008116206</v>
      </c>
      <c r="N41" s="2">
        <f t="shared" si="6"/>
        <v>-170.48522100955327</v>
      </c>
      <c r="O41" s="2">
        <f t="shared" si="6"/>
        <v>558.15834310194407</v>
      </c>
      <c r="P41" s="6">
        <f t="shared" si="7"/>
        <v>0.15</v>
      </c>
      <c r="Q41" s="9">
        <f t="shared" si="7"/>
        <v>24.000000000000004</v>
      </c>
      <c r="R41" s="2">
        <f t="shared" si="0"/>
        <v>108.41936362104661</v>
      </c>
      <c r="S41" s="2">
        <f t="shared" si="1"/>
        <v>81.217062826226481</v>
      </c>
      <c r="T41" s="2">
        <f t="shared" si="2"/>
        <v>-147.68295937290731</v>
      </c>
      <c r="U41" s="2">
        <f t="shared" si="8"/>
        <v>85.061805559020698</v>
      </c>
      <c r="V41" s="2">
        <f t="shared" si="4"/>
        <v>-45.97901475291593</v>
      </c>
      <c r="W41" s="2">
        <f t="shared" si="9"/>
        <v>112.80030316572487</v>
      </c>
    </row>
    <row r="42" spans="3:42">
      <c r="F42"/>
    </row>
    <row r="43" spans="3:42">
      <c r="F43"/>
      <c r="G43" s="26" t="s">
        <v>35</v>
      </c>
    </row>
    <row r="44" spans="3:42">
      <c r="F44"/>
    </row>
    <row r="45" spans="3:42">
      <c r="F45"/>
      <c r="AP45" t="s">
        <v>21</v>
      </c>
    </row>
    <row r="46" spans="3:42">
      <c r="F46"/>
    </row>
    <row r="47" spans="3:42">
      <c r="F47"/>
    </row>
    <row r="48" spans="3:42">
      <c r="F48"/>
    </row>
    <row r="49" spans="6:23">
      <c r="F49"/>
    </row>
    <row r="50" spans="6:23">
      <c r="F50"/>
    </row>
    <row r="51" spans="6:23">
      <c r="F51"/>
    </row>
    <row r="52" spans="6:23">
      <c r="F52"/>
      <c r="R52" s="12" t="s">
        <v>36</v>
      </c>
      <c r="S52" s="13"/>
      <c r="T52" s="13" t="s">
        <v>32</v>
      </c>
      <c r="U52" s="13"/>
      <c r="V52" s="13"/>
      <c r="W52" s="14"/>
    </row>
    <row r="53" spans="6:23">
      <c r="F53"/>
      <c r="R53" s="15" t="s">
        <v>31</v>
      </c>
      <c r="S53" s="11" t="s">
        <v>29</v>
      </c>
      <c r="T53" s="11" t="s">
        <v>7</v>
      </c>
      <c r="U53" s="11" t="s">
        <v>30</v>
      </c>
      <c r="V53" s="11" t="s">
        <v>9</v>
      </c>
      <c r="W53" s="16" t="s">
        <v>30</v>
      </c>
    </row>
    <row r="54" spans="6:23">
      <c r="F54"/>
      <c r="R54" s="15"/>
      <c r="S54" s="11">
        <v>-25</v>
      </c>
      <c r="T54" s="11">
        <v>-65</v>
      </c>
      <c r="U54" s="11">
        <v>11</v>
      </c>
      <c r="V54" s="11">
        <v>26</v>
      </c>
      <c r="W54" s="16">
        <v>9</v>
      </c>
    </row>
    <row r="55" spans="6:23">
      <c r="F55"/>
      <c r="R55" s="15"/>
      <c r="S55" s="11">
        <v>-15</v>
      </c>
      <c r="T55" s="11">
        <v>-32</v>
      </c>
      <c r="U55" s="11">
        <v>5</v>
      </c>
      <c r="V55" s="11">
        <v>155</v>
      </c>
      <c r="W55" s="16">
        <v>10</v>
      </c>
    </row>
    <row r="56" spans="6:23">
      <c r="F56"/>
      <c r="R56" s="15"/>
      <c r="S56" s="11">
        <v>-12</v>
      </c>
      <c r="T56" s="11">
        <v>-264</v>
      </c>
      <c r="U56" s="11">
        <v>50</v>
      </c>
      <c r="V56" s="11">
        <v>197</v>
      </c>
      <c r="W56" s="16">
        <v>12</v>
      </c>
    </row>
    <row r="57" spans="6:23">
      <c r="F57"/>
      <c r="R57" s="15"/>
      <c r="S57" s="11">
        <v>-10</v>
      </c>
      <c r="T57" s="11">
        <v>-171</v>
      </c>
      <c r="U57" s="11">
        <v>55</v>
      </c>
      <c r="V57" s="11">
        <v>-322</v>
      </c>
      <c r="W57" s="16">
        <v>73</v>
      </c>
    </row>
    <row r="58" spans="6:23">
      <c r="F58"/>
      <c r="R58" s="15"/>
      <c r="S58" s="11">
        <v>-5</v>
      </c>
      <c r="T58" s="11">
        <v>574</v>
      </c>
      <c r="U58" s="11">
        <v>47</v>
      </c>
      <c r="V58" s="11">
        <v>-26</v>
      </c>
      <c r="W58" s="16">
        <v>25</v>
      </c>
    </row>
    <row r="59" spans="6:23">
      <c r="F59"/>
      <c r="R59" s="15"/>
      <c r="S59" s="11">
        <v>0</v>
      </c>
      <c r="T59" s="11">
        <v>434</v>
      </c>
      <c r="U59" s="11">
        <v>40</v>
      </c>
      <c r="V59" s="11">
        <v>-70</v>
      </c>
      <c r="W59" s="16">
        <v>34</v>
      </c>
    </row>
    <row r="60" spans="6:23">
      <c r="F60"/>
      <c r="R60" s="15"/>
      <c r="S60" s="11">
        <v>12</v>
      </c>
      <c r="T60" s="11">
        <v>-227</v>
      </c>
      <c r="U60" s="11">
        <v>23</v>
      </c>
      <c r="V60" s="11">
        <v>350</v>
      </c>
      <c r="W60" s="16">
        <v>15</v>
      </c>
    </row>
    <row r="61" spans="6:23">
      <c r="F61"/>
      <c r="R61" s="15"/>
      <c r="S61" s="11">
        <v>15</v>
      </c>
      <c r="T61" s="11">
        <v>-24</v>
      </c>
      <c r="U61" s="11">
        <v>6</v>
      </c>
      <c r="V61" s="11">
        <v>135</v>
      </c>
      <c r="W61" s="16">
        <v>9</v>
      </c>
    </row>
    <row r="62" spans="6:23">
      <c r="F62"/>
      <c r="R62" s="17"/>
      <c r="S62" s="18">
        <v>25</v>
      </c>
      <c r="T62" s="18">
        <v>-84</v>
      </c>
      <c r="U62" s="18">
        <v>12</v>
      </c>
      <c r="V62" s="18">
        <v>-54</v>
      </c>
      <c r="W62" s="19">
        <v>12</v>
      </c>
    </row>
    <row r="63" spans="6:23">
      <c r="F63"/>
    </row>
    <row r="64" spans="6:23">
      <c r="F64"/>
    </row>
    <row r="65" spans="6:6">
      <c r="F65"/>
    </row>
    <row r="66" spans="6:6">
      <c r="F66"/>
    </row>
    <row r="67" spans="6:6">
      <c r="F67"/>
    </row>
    <row r="68" spans="6:6">
      <c r="F68"/>
    </row>
    <row r="69" spans="6:6">
      <c r="F69"/>
    </row>
    <row r="70" spans="6:6">
      <c r="F70"/>
    </row>
    <row r="71" spans="6:6">
      <c r="F71"/>
    </row>
    <row r="72" spans="6:6">
      <c r="F72"/>
    </row>
    <row r="73" spans="6:6">
      <c r="F73"/>
    </row>
    <row r="74" spans="6:6">
      <c r="F74"/>
    </row>
    <row r="75" spans="6:6">
      <c r="F75"/>
    </row>
    <row r="76" spans="6:6">
      <c r="F76"/>
    </row>
    <row r="77" spans="6:6">
      <c r="F77"/>
    </row>
  </sheetData>
  <mergeCells count="8">
    <mergeCell ref="G4:L4"/>
    <mergeCell ref="R4:W4"/>
    <mergeCell ref="G5:H5"/>
    <mergeCell ref="I5:J5"/>
    <mergeCell ref="K5:L5"/>
    <mergeCell ref="R5:S5"/>
    <mergeCell ref="T5:U5"/>
    <mergeCell ref="V5:W5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P77"/>
  <sheetViews>
    <sheetView topLeftCell="BO3" workbookViewId="0">
      <selection activeCell="BV58" sqref="BV58"/>
    </sheetView>
  </sheetViews>
  <sheetFormatPr baseColWidth="10" defaultColWidth="8.83203125" defaultRowHeight="14" x14ac:dyDescent="0"/>
  <cols>
    <col min="4" max="4" width="13.83203125" customWidth="1"/>
    <col min="6" max="6" width="8.83203125" style="3"/>
    <col min="7" max="12" width="13.6640625" customWidth="1"/>
    <col min="14" max="14" width="12" customWidth="1"/>
    <col min="15" max="15" width="14.33203125" bestFit="1" customWidth="1"/>
    <col min="16" max="16" width="20" customWidth="1"/>
    <col min="17" max="23" width="13.6640625" customWidth="1"/>
  </cols>
  <sheetData>
    <row r="1" spans="4:23">
      <c r="L1" t="s">
        <v>12</v>
      </c>
      <c r="M1">
        <v>220</v>
      </c>
      <c r="N1" t="s">
        <v>14</v>
      </c>
      <c r="P1" t="s">
        <v>19</v>
      </c>
      <c r="Q1">
        <f>E/2/(1+nu)</f>
        <v>85.9375</v>
      </c>
    </row>
    <row r="2" spans="4:23">
      <c r="L2" t="s">
        <v>13</v>
      </c>
      <c r="M2">
        <v>0.28000000000000003</v>
      </c>
      <c r="P2" t="s">
        <v>20</v>
      </c>
      <c r="Q2">
        <f>E*nu/(1+nu)/(1-2*nu)</f>
        <v>109.37500000000003</v>
      </c>
    </row>
    <row r="3" spans="4:23">
      <c r="R3">
        <f>(2*G*G7+Q2*N7)/1000</f>
        <v>123.08455691953274</v>
      </c>
      <c r="S3">
        <f>(2*G*(G7+H7)+Q2*(N7+O7))/1000-R7</f>
        <v>83.348907130936141</v>
      </c>
    </row>
    <row r="4" spans="4:23">
      <c r="D4" s="20" t="s">
        <v>24</v>
      </c>
      <c r="G4" s="66" t="s">
        <v>10</v>
      </c>
      <c r="H4" s="66"/>
      <c r="I4" s="66"/>
      <c r="J4" s="66"/>
      <c r="K4" s="66"/>
      <c r="L4" s="66"/>
      <c r="R4" s="65" t="s">
        <v>11</v>
      </c>
      <c r="S4" s="65"/>
      <c r="T4" s="65"/>
      <c r="U4" s="65"/>
      <c r="V4" s="65"/>
      <c r="W4" s="65"/>
    </row>
    <row r="5" spans="4:23">
      <c r="D5" s="4" t="s">
        <v>33</v>
      </c>
      <c r="G5" s="64" t="s">
        <v>8</v>
      </c>
      <c r="H5" s="64"/>
      <c r="I5" s="64" t="s">
        <v>7</v>
      </c>
      <c r="J5" s="64"/>
      <c r="K5" s="64" t="s">
        <v>9</v>
      </c>
      <c r="L5" s="64"/>
      <c r="N5" s="25" t="s">
        <v>17</v>
      </c>
      <c r="O5" s="25" t="s">
        <v>18</v>
      </c>
      <c r="P5" s="4"/>
      <c r="Q5" s="4"/>
      <c r="R5" s="64" t="s">
        <v>8</v>
      </c>
      <c r="S5" s="64"/>
      <c r="T5" s="64" t="s">
        <v>7</v>
      </c>
      <c r="U5" s="64"/>
      <c r="V5" s="64" t="s">
        <v>9</v>
      </c>
      <c r="W5" s="64"/>
    </row>
    <row r="6" spans="4:23">
      <c r="D6" s="25" t="s">
        <v>2</v>
      </c>
      <c r="E6" s="25" t="s">
        <v>3</v>
      </c>
      <c r="F6" s="25" t="s">
        <v>4</v>
      </c>
      <c r="G6" s="25" t="s">
        <v>5</v>
      </c>
      <c r="H6" s="25" t="s">
        <v>6</v>
      </c>
      <c r="I6" s="25" t="s">
        <v>5</v>
      </c>
      <c r="J6" s="25" t="s">
        <v>6</v>
      </c>
      <c r="K6" s="25" t="s">
        <v>5</v>
      </c>
      <c r="L6" s="25" t="s">
        <v>6</v>
      </c>
      <c r="N6" s="3"/>
      <c r="O6" s="3"/>
      <c r="P6" s="25" t="s">
        <v>3</v>
      </c>
      <c r="Q6" s="25" t="s">
        <v>4</v>
      </c>
      <c r="R6" s="25" t="s">
        <v>15</v>
      </c>
      <c r="S6" s="25" t="s">
        <v>16</v>
      </c>
      <c r="T6" s="25" t="s">
        <v>15</v>
      </c>
      <c r="U6" s="25" t="s">
        <v>16</v>
      </c>
      <c r="V6" s="25" t="s">
        <v>15</v>
      </c>
      <c r="W6" s="25" t="s">
        <v>16</v>
      </c>
    </row>
    <row r="7" spans="4:23">
      <c r="D7" s="3" t="s">
        <v>1</v>
      </c>
      <c r="E7" s="3">
        <v>0.15</v>
      </c>
      <c r="F7" s="3">
        <v>-24</v>
      </c>
      <c r="G7" s="2">
        <v>754.64111497433805</v>
      </c>
      <c r="H7" s="2">
        <v>126.5568224200465</v>
      </c>
      <c r="I7" s="2">
        <v>-750.75571389083598</v>
      </c>
      <c r="J7" s="2">
        <v>145.56884783412988</v>
      </c>
      <c r="K7" s="2">
        <v>-64.405489921733931</v>
      </c>
      <c r="L7" s="2">
        <v>291.04647399716634</v>
      </c>
      <c r="N7" s="2">
        <f>SUM(G7,I7,K7)</f>
        <v>-60.520088838231857</v>
      </c>
      <c r="O7" s="2">
        <f>SUM(H7,J7,L7)</f>
        <v>563.17214425134273</v>
      </c>
      <c r="P7" s="6">
        <f>E7</f>
        <v>0.15</v>
      </c>
      <c r="Q7" s="2">
        <f>F7</f>
        <v>-24</v>
      </c>
      <c r="R7" s="2">
        <f t="shared" ref="R7:R41" si="0">E/1000/(1+nu)*(G7+(nu/(1-2*nu))*N7)</f>
        <v>123.08455691953273</v>
      </c>
      <c r="S7" s="2">
        <f t="shared" ref="S7:S41" si="1">E/1000/(1+nu)*(G7+H7+(nu/(1-2*nu))*(N7+O7))-R7</f>
        <v>83.348907130936141</v>
      </c>
      <c r="T7" s="2">
        <f t="shared" ref="T7:T41" si="2">E/1000/(1+nu)*(I7+(nu/(1-2*nu))*N7)</f>
        <v>-135.65552304166906</v>
      </c>
      <c r="U7" s="2">
        <f t="shared" ref="U7:U38" si="3">E/1000/(1+nu)*(I7+J7+(nu/(1-2*nu))*(N7+O7))-T7</f>
        <v>86.616598998981715</v>
      </c>
      <c r="V7" s="2">
        <f t="shared" ref="V7:V41" si="4">E/1000/(1+nu)*(K7+(nu/(1-2*nu))*N7)</f>
        <v>-17.689078296979631</v>
      </c>
      <c r="W7" s="2">
        <f t="shared" ref="W7:W38" si="5">E/1000/(1+nu)*(K7+L7+(nu/(1-2*nu))*(N7+O7))-V7</f>
        <v>111.62056599575359</v>
      </c>
    </row>
    <row r="8" spans="4:23">
      <c r="D8" s="3" t="s">
        <v>1</v>
      </c>
      <c r="E8" s="3">
        <v>0.15</v>
      </c>
      <c r="F8" s="3">
        <v>-16</v>
      </c>
      <c r="G8" s="2">
        <v>230.7097133446965</v>
      </c>
      <c r="H8" s="2">
        <v>101.12437772870541</v>
      </c>
      <c r="I8" s="2">
        <v>-612.28674210143345</v>
      </c>
      <c r="J8" s="2">
        <v>138.75413906370386</v>
      </c>
      <c r="K8" s="2">
        <v>834.38422829911042</v>
      </c>
      <c r="L8" s="2">
        <v>312.72311088688275</v>
      </c>
      <c r="N8" s="2">
        <f t="shared" ref="N8:O41" si="6">SUM(G8,I8,K8)</f>
        <v>452.8071995423735</v>
      </c>
      <c r="O8" s="2">
        <f t="shared" si="6"/>
        <v>552.60162767929205</v>
      </c>
      <c r="P8" s="6">
        <f t="shared" ref="P8:Q41" si="7">E8</f>
        <v>0.15</v>
      </c>
      <c r="Q8" s="2">
        <f t="shared" si="7"/>
        <v>-16</v>
      </c>
      <c r="R8" s="2">
        <f t="shared" si="0"/>
        <v>89.17901943106682</v>
      </c>
      <c r="S8" s="2">
        <f t="shared" si="1"/>
        <v>77.821555449543837</v>
      </c>
      <c r="T8" s="2">
        <f t="shared" si="2"/>
        <v>-55.710996348736764</v>
      </c>
      <c r="U8" s="2">
        <f t="shared" si="3"/>
        <v>84.289170678996683</v>
      </c>
      <c r="V8" s="2">
        <f t="shared" si="4"/>
        <v>192.93557668885668</v>
      </c>
      <c r="W8" s="2">
        <f t="shared" si="5"/>
        <v>114.19008771110558</v>
      </c>
    </row>
    <row r="9" spans="4:23">
      <c r="D9" s="3" t="s">
        <v>1</v>
      </c>
      <c r="E9" s="3">
        <v>0.15</v>
      </c>
      <c r="F9" s="3">
        <v>-15</v>
      </c>
      <c r="G9" s="2">
        <v>303.67699821182237</v>
      </c>
      <c r="H9" s="2">
        <v>126.19471276004072</v>
      </c>
      <c r="I9" s="2">
        <v>-586.00100087803617</v>
      </c>
      <c r="J9" s="2">
        <v>120.40099253986222</v>
      </c>
      <c r="K9" s="2">
        <v>1108.0752799321085</v>
      </c>
      <c r="L9" s="2">
        <v>195.73160324044511</v>
      </c>
      <c r="N9" s="2">
        <f t="shared" si="6"/>
        <v>825.75127726589471</v>
      </c>
      <c r="O9" s="2">
        <f t="shared" si="6"/>
        <v>442.32730854034804</v>
      </c>
      <c r="P9" s="6">
        <f t="shared" si="7"/>
        <v>0.15</v>
      </c>
      <c r="Q9" s="2">
        <f t="shared" si="7"/>
        <v>-15</v>
      </c>
      <c r="R9" s="2">
        <f t="shared" si="0"/>
        <v>142.51103001861424</v>
      </c>
      <c r="S9" s="2">
        <f t="shared" si="1"/>
        <v>70.069265627232539</v>
      </c>
      <c r="T9" s="2">
        <f t="shared" si="2"/>
        <v>-10.40237607495521</v>
      </c>
      <c r="U9" s="2">
        <f t="shared" si="3"/>
        <v>69.073469964389375</v>
      </c>
      <c r="V9" s="2">
        <f t="shared" si="4"/>
        <v>280.76698468928839</v>
      </c>
      <c r="W9" s="2">
        <f t="shared" si="5"/>
        <v>82.020918678552107</v>
      </c>
    </row>
    <row r="10" spans="4:23">
      <c r="D10" s="3" t="s">
        <v>1</v>
      </c>
      <c r="E10" s="3">
        <v>0.15</v>
      </c>
      <c r="F10" s="3">
        <v>-14</v>
      </c>
      <c r="G10" s="2">
        <v>-60.814351960496367</v>
      </c>
      <c r="H10" s="2">
        <v>124.67412162499461</v>
      </c>
      <c r="I10" s="2">
        <v>-480.54398431748541</v>
      </c>
      <c r="J10" s="2">
        <v>146.9301731503416</v>
      </c>
      <c r="K10" s="2">
        <v>1431.3564372450237</v>
      </c>
      <c r="L10" s="2">
        <v>244.72171811428257</v>
      </c>
      <c r="N10" s="2">
        <f t="shared" si="6"/>
        <v>889.99810096704186</v>
      </c>
      <c r="O10" s="2">
        <f t="shared" si="6"/>
        <v>516.32601288961882</v>
      </c>
      <c r="P10" s="6">
        <f t="shared" si="7"/>
        <v>0.15</v>
      </c>
      <c r="Q10" s="2">
        <f t="shared" si="7"/>
        <v>-14</v>
      </c>
      <c r="R10" s="2">
        <f t="shared" si="0"/>
        <v>86.891075550059909</v>
      </c>
      <c r="S10" s="2">
        <f t="shared" si="1"/>
        <v>77.901522314098017</v>
      </c>
      <c r="T10" s="2">
        <f t="shared" si="2"/>
        <v>14.750044988702411</v>
      </c>
      <c r="U10" s="2">
        <f t="shared" si="3"/>
        <v>81.726781170017034</v>
      </c>
      <c r="V10" s="2">
        <f t="shared" si="4"/>
        <v>343.35792994475867</v>
      </c>
      <c r="W10" s="2">
        <f t="shared" si="5"/>
        <v>98.534702960694403</v>
      </c>
    </row>
    <row r="11" spans="4:23">
      <c r="D11" s="3" t="s">
        <v>1</v>
      </c>
      <c r="E11" s="3">
        <v>0.15</v>
      </c>
      <c r="F11" s="3">
        <v>-13</v>
      </c>
      <c r="G11" s="2">
        <v>-139.98976954010377</v>
      </c>
      <c r="H11" s="2">
        <v>115.19497141021361</v>
      </c>
      <c r="I11" s="2">
        <v>-779.27492795207672</v>
      </c>
      <c r="J11" s="2">
        <v>153.22993766179025</v>
      </c>
      <c r="K11" s="2">
        <v>1819.4833714643748</v>
      </c>
      <c r="L11" s="2">
        <v>185.07600777511516</v>
      </c>
      <c r="N11" s="2">
        <f t="shared" si="6"/>
        <v>900.21867397219432</v>
      </c>
      <c r="O11" s="2">
        <f t="shared" si="6"/>
        <v>453.50091684711902</v>
      </c>
      <c r="P11" s="6">
        <f t="shared" si="7"/>
        <v>0.15</v>
      </c>
      <c r="Q11" s="2">
        <f t="shared" si="7"/>
        <v>-13</v>
      </c>
      <c r="R11" s="2">
        <f t="shared" si="0"/>
        <v>74.400675826003436</v>
      </c>
      <c r="S11" s="2">
        <f t="shared" si="1"/>
        <v>69.400798491284121</v>
      </c>
      <c r="T11" s="2">
        <f t="shared" si="2"/>
        <v>-35.476460776054417</v>
      </c>
      <c r="U11" s="2">
        <f t="shared" si="3"/>
        <v>75.938058315773858</v>
      </c>
      <c r="V11" s="2">
        <f t="shared" si="4"/>
        <v>411.18512193614822</v>
      </c>
      <c r="W11" s="2">
        <f t="shared" si="5"/>
        <v>81.411601616501571</v>
      </c>
    </row>
    <row r="12" spans="4:23">
      <c r="D12" s="3" t="s">
        <v>1</v>
      </c>
      <c r="E12" s="3">
        <v>0.15</v>
      </c>
      <c r="F12" s="3">
        <v>-12</v>
      </c>
      <c r="G12" s="2">
        <v>-266.0687705655962</v>
      </c>
      <c r="H12" s="2">
        <v>121.31492162784531</v>
      </c>
      <c r="I12" s="2">
        <v>-1252.8054598760184</v>
      </c>
      <c r="J12" s="2">
        <v>131.24787976589664</v>
      </c>
      <c r="K12" s="2">
        <v>2530.2929679893559</v>
      </c>
      <c r="L12" s="2">
        <v>204.70755542744155</v>
      </c>
      <c r="N12" s="2">
        <f t="shared" si="6"/>
        <v>1011.4187375477413</v>
      </c>
      <c r="O12" s="2">
        <f t="shared" si="6"/>
        <v>457.2703568211835</v>
      </c>
      <c r="P12" s="6">
        <f t="shared" si="7"/>
        <v>0.15</v>
      </c>
      <c r="Q12" s="2">
        <f t="shared" si="7"/>
        <v>-12</v>
      </c>
      <c r="R12" s="2">
        <f t="shared" si="0"/>
        <v>64.893354478322379</v>
      </c>
      <c r="S12" s="2">
        <f t="shared" si="1"/>
        <v>70.864947432102838</v>
      </c>
      <c r="T12" s="2">
        <f t="shared" si="2"/>
        <v>-104.70201399690644</v>
      </c>
      <c r="U12" s="2">
        <f t="shared" si="3"/>
        <v>72.572174612080431</v>
      </c>
      <c r="V12" s="2">
        <f t="shared" si="4"/>
        <v>545.5180282924548</v>
      </c>
      <c r="W12" s="2">
        <f t="shared" si="5"/>
        <v>85.198056366408423</v>
      </c>
    </row>
    <row r="13" spans="4:23">
      <c r="D13" s="3" t="s">
        <v>1</v>
      </c>
      <c r="E13" s="3">
        <v>0.15</v>
      </c>
      <c r="F13" s="3">
        <v>-11</v>
      </c>
      <c r="G13" s="2">
        <v>223.99759331384749</v>
      </c>
      <c r="H13" s="2">
        <v>114.17518050912813</v>
      </c>
      <c r="I13" s="2">
        <v>-1340.0950494773479</v>
      </c>
      <c r="J13" s="2">
        <v>133.34686176474497</v>
      </c>
      <c r="K13" s="2">
        <v>2664.6671988117582</v>
      </c>
      <c r="L13" s="2">
        <v>195.34625061523184</v>
      </c>
      <c r="N13" s="2">
        <f t="shared" si="6"/>
        <v>1548.5697426482579</v>
      </c>
      <c r="O13" s="2">
        <f t="shared" si="6"/>
        <v>442.86829288910496</v>
      </c>
      <c r="P13" s="6">
        <f t="shared" si="7"/>
        <v>0.15</v>
      </c>
      <c r="Q13" s="2">
        <f t="shared" si="7"/>
        <v>-11</v>
      </c>
      <c r="R13" s="2">
        <f t="shared" si="0"/>
        <v>207.87440195297077</v>
      </c>
      <c r="S13" s="2">
        <f t="shared" si="1"/>
        <v>68.062578684752253</v>
      </c>
      <c r="T13" s="2">
        <f t="shared" si="2"/>
        <v>-60.954021026765929</v>
      </c>
      <c r="U13" s="2">
        <f t="shared" si="3"/>
        <v>71.357711400561399</v>
      </c>
      <c r="V13" s="2">
        <f t="shared" si="4"/>
        <v>627.36449039792421</v>
      </c>
      <c r="W13" s="2">
        <f t="shared" si="5"/>
        <v>82.01385635923873</v>
      </c>
    </row>
    <row r="14" spans="4:23">
      <c r="D14" s="3" t="s">
        <v>34</v>
      </c>
      <c r="E14" s="3">
        <v>0.15</v>
      </c>
      <c r="F14" s="3">
        <v>-10</v>
      </c>
      <c r="G14" s="2">
        <v>739.44411833101151</v>
      </c>
      <c r="H14" s="2">
        <v>140.79603082864969</v>
      </c>
      <c r="I14" s="2">
        <v>-1432.3014593137796</v>
      </c>
      <c r="J14" s="2">
        <v>152.96989040708536</v>
      </c>
      <c r="K14" s="2">
        <v>1636.9362851944265</v>
      </c>
      <c r="L14" s="2">
        <v>298.02839345375014</v>
      </c>
      <c r="N14" s="2">
        <f t="shared" si="6"/>
        <v>944.0789442116585</v>
      </c>
      <c r="O14" s="2">
        <f t="shared" si="6"/>
        <v>591.79431468948519</v>
      </c>
      <c r="P14" s="6">
        <f t="shared" si="7"/>
        <v>0.15</v>
      </c>
      <c r="Q14" s="2">
        <f t="shared" si="7"/>
        <v>-10</v>
      </c>
      <c r="R14" s="2">
        <f t="shared" si="0"/>
        <v>230.35059236129277</v>
      </c>
      <c r="S14" s="2">
        <f t="shared" si="1"/>
        <v>88.926820967836619</v>
      </c>
      <c r="T14" s="2">
        <f t="shared" si="2"/>
        <v>-142.9181787964057</v>
      </c>
      <c r="U14" s="2">
        <f t="shared" si="3"/>
        <v>91.019203082880267</v>
      </c>
      <c r="V14" s="2">
        <f t="shared" si="4"/>
        <v>384.60705854094221</v>
      </c>
      <c r="W14" s="2">
        <f t="shared" si="5"/>
        <v>115.95113329402579</v>
      </c>
    </row>
    <row r="15" spans="4:23">
      <c r="D15" s="3" t="s">
        <v>0</v>
      </c>
      <c r="E15" s="3">
        <v>0.15</v>
      </c>
      <c r="F15" s="3">
        <v>-9</v>
      </c>
      <c r="G15" s="2">
        <v>611.1050009484826</v>
      </c>
      <c r="H15" s="2">
        <v>184.95047850390176</v>
      </c>
      <c r="I15" s="2">
        <v>-832.26320209257415</v>
      </c>
      <c r="J15" s="2">
        <v>188.91307212505046</v>
      </c>
      <c r="K15" s="2">
        <v>-959.54751240801966</v>
      </c>
      <c r="L15" s="2">
        <v>238.29750316873708</v>
      </c>
      <c r="N15" s="2">
        <f t="shared" si="6"/>
        <v>-1180.7057135521113</v>
      </c>
      <c r="O15" s="2">
        <f t="shared" si="6"/>
        <v>612.16105379768931</v>
      </c>
      <c r="P15" s="6">
        <f t="shared" si="7"/>
        <v>0.15</v>
      </c>
      <c r="Q15" s="2">
        <f t="shared" si="7"/>
        <v>-9</v>
      </c>
      <c r="R15" s="2">
        <f t="shared" si="0"/>
        <v>-24.106015381741745</v>
      </c>
      <c r="S15" s="2">
        <f t="shared" si="1"/>
        <v>98.74347875198039</v>
      </c>
      <c r="T15" s="2">
        <f t="shared" si="2"/>
        <v>-272.18492527942334</v>
      </c>
      <c r="U15" s="2">
        <f t="shared" si="3"/>
        <v>99.424549530615309</v>
      </c>
      <c r="V15" s="2">
        <f t="shared" si="4"/>
        <v>-294.06191611489055</v>
      </c>
      <c r="W15" s="2">
        <f t="shared" si="5"/>
        <v>107.91249861624897</v>
      </c>
    </row>
    <row r="16" spans="4:23">
      <c r="D16" s="3" t="s">
        <v>0</v>
      </c>
      <c r="E16" s="3">
        <v>0.15</v>
      </c>
      <c r="F16" s="3">
        <v>-8</v>
      </c>
      <c r="G16" s="2">
        <v>-111.71947424124534</v>
      </c>
      <c r="H16" s="2">
        <v>200.9574125662939</v>
      </c>
      <c r="I16" s="2">
        <v>-322.62308752209469</v>
      </c>
      <c r="J16" s="2">
        <v>258.8789736876206</v>
      </c>
      <c r="K16" s="2">
        <v>-432.82517869097478</v>
      </c>
      <c r="L16" s="2">
        <v>413.6914923940621</v>
      </c>
      <c r="N16" s="2">
        <f t="shared" si="6"/>
        <v>-867.16774045431475</v>
      </c>
      <c r="O16" s="2">
        <f t="shared" si="6"/>
        <v>873.52787864797665</v>
      </c>
      <c r="P16" s="6">
        <f t="shared" si="7"/>
        <v>0.15</v>
      </c>
      <c r="Q16" s="2">
        <f t="shared" si="7"/>
        <v>-8</v>
      </c>
      <c r="R16" s="2">
        <f t="shared" si="0"/>
        <v>-114.04825624740474</v>
      </c>
      <c r="S16" s="2">
        <f t="shared" si="1"/>
        <v>130.08166701195424</v>
      </c>
      <c r="T16" s="2">
        <f t="shared" si="2"/>
        <v>-150.29731478005073</v>
      </c>
      <c r="U16" s="2">
        <f t="shared" si="3"/>
        <v>140.03693532968225</v>
      </c>
      <c r="V16" s="2">
        <f t="shared" si="4"/>
        <v>-169.23829919970197</v>
      </c>
      <c r="W16" s="2">
        <f t="shared" si="5"/>
        <v>166.64533698235186</v>
      </c>
    </row>
    <row r="17" spans="4:23">
      <c r="D17" s="3" t="s">
        <v>0</v>
      </c>
      <c r="E17" s="3">
        <v>0.15</v>
      </c>
      <c r="F17" s="3">
        <v>-7</v>
      </c>
      <c r="G17" s="2">
        <v>-171.72172480665756</v>
      </c>
      <c r="H17" s="2">
        <v>186.74026011115825</v>
      </c>
      <c r="I17" s="2">
        <v>1607.1057998968552</v>
      </c>
      <c r="J17" s="2">
        <v>262.01671030436023</v>
      </c>
      <c r="K17" s="2">
        <v>-1167.8861288139037</v>
      </c>
      <c r="L17" s="2">
        <v>1311.6820070547747</v>
      </c>
      <c r="N17" s="2">
        <f t="shared" si="6"/>
        <v>267.49794627629399</v>
      </c>
      <c r="O17" s="2">
        <f t="shared" si="6"/>
        <v>1760.4389774702931</v>
      </c>
      <c r="P17" s="6">
        <f t="shared" si="7"/>
        <v>0.15</v>
      </c>
      <c r="Q17" s="2">
        <f t="shared" si="7"/>
        <v>-7</v>
      </c>
      <c r="R17" s="2">
        <f t="shared" si="0"/>
        <v>-0.25708357717461094</v>
      </c>
      <c r="S17" s="2">
        <f t="shared" si="1"/>
        <v>224.64399536741868</v>
      </c>
      <c r="T17" s="2">
        <f t="shared" si="2"/>
        <v>305.4788972312416</v>
      </c>
      <c r="U17" s="2">
        <f t="shared" si="3"/>
        <v>237.58213524437531</v>
      </c>
      <c r="V17" s="2">
        <f t="shared" si="4"/>
        <v>-171.47284051592004</v>
      </c>
      <c r="W17" s="2">
        <f t="shared" si="5"/>
        <v>417.99335812335278</v>
      </c>
    </row>
    <row r="18" spans="4:23">
      <c r="D18" s="3" t="s">
        <v>0</v>
      </c>
      <c r="E18" s="3">
        <v>0.15</v>
      </c>
      <c r="F18" s="3">
        <v>-6</v>
      </c>
      <c r="G18" s="2">
        <v>-350.82477854356023</v>
      </c>
      <c r="H18" s="2">
        <v>184.07072840378783</v>
      </c>
      <c r="I18" s="2">
        <v>1563.2599443817128</v>
      </c>
      <c r="J18" s="2">
        <v>315.2831200497576</v>
      </c>
      <c r="K18" s="2">
        <v>-1389.7411820942671</v>
      </c>
      <c r="L18" s="2">
        <v>746.35398157156226</v>
      </c>
      <c r="N18" s="2">
        <f t="shared" si="6"/>
        <v>-177.30601625611462</v>
      </c>
      <c r="O18" s="2">
        <f t="shared" si="6"/>
        <v>1245.7078300251078</v>
      </c>
      <c r="P18" s="6">
        <f t="shared" si="7"/>
        <v>0.15</v>
      </c>
      <c r="Q18" s="2">
        <f t="shared" si="7"/>
        <v>-6</v>
      </c>
      <c r="R18" s="2">
        <f t="shared" si="0"/>
        <v>-79.690854340186945</v>
      </c>
      <c r="S18" s="2">
        <f t="shared" si="1"/>
        <v>167.88645035339721</v>
      </c>
      <c r="T18" s="2">
        <f t="shared" si="2"/>
        <v>249.29245741259436</v>
      </c>
      <c r="U18" s="2">
        <f t="shared" si="3"/>
        <v>190.43858016754822</v>
      </c>
      <c r="V18" s="2">
        <f t="shared" si="4"/>
        <v>-258.25461120046469</v>
      </c>
      <c r="W18" s="2">
        <f t="shared" si="5"/>
        <v>264.52888449160844</v>
      </c>
    </row>
    <row r="19" spans="4:23">
      <c r="D19" s="3" t="s">
        <v>0</v>
      </c>
      <c r="E19" s="3">
        <v>0.15</v>
      </c>
      <c r="F19" s="3">
        <v>-5</v>
      </c>
      <c r="G19" s="2">
        <v>-357.90074345423568</v>
      </c>
      <c r="H19" s="2">
        <v>166.65521004413526</v>
      </c>
      <c r="I19" s="2">
        <v>792.02820769218579</v>
      </c>
      <c r="J19" s="2">
        <v>413.48427347921438</v>
      </c>
      <c r="K19" s="2">
        <v>-1151.7175083103746</v>
      </c>
      <c r="L19" s="2">
        <v>671.2015290625659</v>
      </c>
      <c r="N19" s="2">
        <f t="shared" si="6"/>
        <v>-717.59004407242446</v>
      </c>
      <c r="O19" s="2">
        <f t="shared" si="6"/>
        <v>1251.3410125859155</v>
      </c>
      <c r="P19" s="6">
        <f t="shared" si="7"/>
        <v>0.15</v>
      </c>
      <c r="Q19" s="2">
        <f t="shared" si="7"/>
        <v>-5</v>
      </c>
      <c r="R19" s="2">
        <f t="shared" si="0"/>
        <v>-140.0006013516182</v>
      </c>
      <c r="S19" s="2">
        <f t="shared" si="1"/>
        <v>165.50928747792028</v>
      </c>
      <c r="T19" s="2">
        <f t="shared" si="2"/>
        <v>57.643437126672993</v>
      </c>
      <c r="U19" s="2">
        <f t="shared" si="3"/>
        <v>207.93303275582446</v>
      </c>
      <c r="V19" s="2">
        <f t="shared" si="4"/>
        <v>-276.43785781126707</v>
      </c>
      <c r="W19" s="2">
        <f t="shared" si="5"/>
        <v>252.22818605921304</v>
      </c>
    </row>
    <row r="20" spans="4:23">
      <c r="D20" s="3" t="s">
        <v>0</v>
      </c>
      <c r="E20" s="3">
        <v>0.15</v>
      </c>
      <c r="F20" s="3">
        <v>-4</v>
      </c>
      <c r="G20" s="2">
        <v>-136.08219935127289</v>
      </c>
      <c r="H20" s="2">
        <v>123.39475863180076</v>
      </c>
      <c r="I20" s="2">
        <v>396.77269642781249</v>
      </c>
      <c r="J20" s="2">
        <v>252.36600659293384</v>
      </c>
      <c r="K20" s="2">
        <v>-1771.2499730043542</v>
      </c>
      <c r="L20" s="2">
        <v>769.51474604789689</v>
      </c>
      <c r="N20" s="2">
        <f t="shared" si="6"/>
        <v>-1510.5594759278147</v>
      </c>
      <c r="O20" s="2">
        <f t="shared" si="6"/>
        <v>1145.2755112726315</v>
      </c>
      <c r="P20" s="6">
        <f t="shared" si="7"/>
        <v>0.15</v>
      </c>
      <c r="Q20" s="2">
        <f t="shared" si="7"/>
        <v>-4</v>
      </c>
      <c r="R20" s="2">
        <f t="shared" si="0"/>
        <v>-188.60657069310477</v>
      </c>
      <c r="S20" s="2">
        <f t="shared" si="1"/>
        <v>146.47298318528482</v>
      </c>
      <c r="T20" s="2">
        <f t="shared" si="2"/>
        <v>-97.022135481074486</v>
      </c>
      <c r="U20" s="2">
        <f t="shared" si="3"/>
        <v>168.63991642860458</v>
      </c>
      <c r="V20" s="2">
        <f t="shared" si="4"/>
        <v>-469.65103178972811</v>
      </c>
      <c r="W20" s="2">
        <f t="shared" si="5"/>
        <v>257.52485602242638</v>
      </c>
    </row>
    <row r="21" spans="4:23">
      <c r="D21" s="3" t="s">
        <v>0</v>
      </c>
      <c r="E21" s="3">
        <v>0.15</v>
      </c>
      <c r="F21" s="3">
        <v>-3</v>
      </c>
      <c r="G21" s="2">
        <v>282.86987120836454</v>
      </c>
      <c r="H21" s="2">
        <v>171.47468367399313</v>
      </c>
      <c r="I21" s="2">
        <v>1056.6449567988748</v>
      </c>
      <c r="J21" s="2">
        <v>280.88036571009525</v>
      </c>
      <c r="K21" s="2">
        <v>-1248.4437518944978</v>
      </c>
      <c r="L21" s="2">
        <v>629.1617063804066</v>
      </c>
      <c r="N21" s="2">
        <f t="shared" si="6"/>
        <v>91.071076112741594</v>
      </c>
      <c r="O21" s="2">
        <f t="shared" si="6"/>
        <v>1081.516755764495</v>
      </c>
      <c r="P21" s="6">
        <f t="shared" si="7"/>
        <v>0.15</v>
      </c>
      <c r="Q21" s="2">
        <f t="shared" si="7"/>
        <v>-3</v>
      </c>
      <c r="R21" s="2">
        <f t="shared" si="0"/>
        <v>58.579158063768766</v>
      </c>
      <c r="S21" s="2">
        <f t="shared" si="1"/>
        <v>147.76310641820919</v>
      </c>
      <c r="T21" s="2">
        <f t="shared" si="2"/>
        <v>191.57175089963772</v>
      </c>
      <c r="U21" s="2">
        <f t="shared" si="3"/>
        <v>166.56720801816431</v>
      </c>
      <c r="V21" s="2">
        <f t="shared" si="4"/>
        <v>-204.6153709070357</v>
      </c>
      <c r="W21" s="2">
        <f t="shared" si="5"/>
        <v>226.42806344587405</v>
      </c>
    </row>
    <row r="22" spans="4:23">
      <c r="D22" s="3" t="s">
        <v>0</v>
      </c>
      <c r="E22" s="3">
        <v>0.15</v>
      </c>
      <c r="F22" s="3">
        <v>-2</v>
      </c>
      <c r="G22" s="2">
        <v>53.060607942275432</v>
      </c>
      <c r="H22" s="2">
        <v>243.83108310035792</v>
      </c>
      <c r="I22" s="2">
        <v>621.20219271147494</v>
      </c>
      <c r="J22" s="2">
        <v>221.7134309716298</v>
      </c>
      <c r="K22" s="2">
        <v>-1528.1817781101565</v>
      </c>
      <c r="L22" s="2">
        <v>1134.3427596802253</v>
      </c>
      <c r="N22" s="2">
        <f t="shared" si="6"/>
        <v>-853.9189774564062</v>
      </c>
      <c r="O22" s="2">
        <f t="shared" si="6"/>
        <v>1599.8872737522129</v>
      </c>
      <c r="P22" s="6">
        <f t="shared" si="7"/>
        <v>0.15</v>
      </c>
      <c r="Q22" s="2">
        <f t="shared" si="7"/>
        <v>-2</v>
      </c>
      <c r="R22" s="2">
        <f t="shared" si="0"/>
        <v>-84.27759616921584</v>
      </c>
      <c r="S22" s="2">
        <f t="shared" si="1"/>
        <v>216.89613797452233</v>
      </c>
      <c r="T22" s="2">
        <f t="shared" si="2"/>
        <v>13.371738712990322</v>
      </c>
      <c r="U22" s="2">
        <f t="shared" si="3"/>
        <v>213.09466651489717</v>
      </c>
      <c r="V22" s="2">
        <f t="shared" si="4"/>
        <v>-356.05363127197757</v>
      </c>
      <c r="W22" s="2">
        <f t="shared" si="5"/>
        <v>369.95283238668702</v>
      </c>
    </row>
    <row r="23" spans="4:23">
      <c r="D23" s="3" t="s">
        <v>0</v>
      </c>
      <c r="E23" s="3">
        <v>0.15</v>
      </c>
      <c r="F23" s="3">
        <v>-1</v>
      </c>
      <c r="G23" s="2">
        <v>-289.97669698292987</v>
      </c>
      <c r="H23" s="2">
        <v>259.11091677776056</v>
      </c>
      <c r="I23" s="2">
        <v>1393.3955950404149</v>
      </c>
      <c r="J23" s="2">
        <v>333.85813277038073</v>
      </c>
      <c r="K23" s="2">
        <v>-2376.3068624369121</v>
      </c>
      <c r="L23" s="2">
        <v>416.44110056733962</v>
      </c>
      <c r="N23" s="2">
        <f t="shared" si="6"/>
        <v>-1272.8879643794271</v>
      </c>
      <c r="O23" s="2">
        <f t="shared" si="6"/>
        <v>1009.410150115481</v>
      </c>
      <c r="P23" s="6">
        <f t="shared" si="7"/>
        <v>0.15</v>
      </c>
      <c r="Q23" s="2">
        <f t="shared" si="7"/>
        <v>-1</v>
      </c>
      <c r="R23" s="2">
        <f t="shared" si="0"/>
        <v>-189.06186589794095</v>
      </c>
      <c r="S23" s="2">
        <f t="shared" si="1"/>
        <v>154.93892399005836</v>
      </c>
      <c r="T23" s="2">
        <f t="shared" si="2"/>
        <v>100.26774679357146</v>
      </c>
      <c r="U23" s="2">
        <f t="shared" si="3"/>
        <v>167.78610173878997</v>
      </c>
      <c r="V23" s="2">
        <f t="shared" si="4"/>
        <v>-547.64986308534412</v>
      </c>
      <c r="W23" s="2">
        <f t="shared" si="5"/>
        <v>181.98004932889228</v>
      </c>
    </row>
    <row r="24" spans="4:23">
      <c r="D24" s="3" t="s">
        <v>0</v>
      </c>
      <c r="E24" s="3">
        <v>0.15</v>
      </c>
      <c r="F24" s="3">
        <v>0</v>
      </c>
      <c r="G24" s="2">
        <v>-135.799311826202</v>
      </c>
      <c r="H24" s="2">
        <v>196.21313070931137</v>
      </c>
      <c r="I24" s="2">
        <v>1251.7761810913412</v>
      </c>
      <c r="J24" s="2">
        <v>230.35276975286706</v>
      </c>
      <c r="K24" s="2">
        <v>-1091.3423914823998</v>
      </c>
      <c r="L24" s="2">
        <v>643.3863695048417</v>
      </c>
      <c r="N24" s="2">
        <f t="shared" si="6"/>
        <v>24.634477782739395</v>
      </c>
      <c r="O24" s="2">
        <f t="shared" si="6"/>
        <v>1069.9522699670201</v>
      </c>
      <c r="P24" s="6">
        <f t="shared" si="7"/>
        <v>0.15</v>
      </c>
      <c r="Q24" s="2">
        <f t="shared" si="7"/>
        <v>0</v>
      </c>
      <c r="R24" s="2">
        <f t="shared" si="0"/>
        <v>-20.646110712641345</v>
      </c>
      <c r="S24" s="2">
        <f t="shared" si="1"/>
        <v>150.75016136830573</v>
      </c>
      <c r="T24" s="2">
        <f t="shared" si="2"/>
        <v>217.84342713256137</v>
      </c>
      <c r="U24" s="2">
        <f t="shared" si="3"/>
        <v>156.61791182891687</v>
      </c>
      <c r="V24" s="2">
        <f t="shared" si="4"/>
        <v>-184.88007752855034</v>
      </c>
      <c r="W24" s="2">
        <f t="shared" si="5"/>
        <v>227.60806178628752</v>
      </c>
    </row>
    <row r="25" spans="4:23">
      <c r="D25" s="3" t="s">
        <v>0</v>
      </c>
      <c r="E25" s="3">
        <v>0.15</v>
      </c>
      <c r="F25" s="3">
        <v>1</v>
      </c>
      <c r="G25" s="2">
        <v>-51.43565405036172</v>
      </c>
      <c r="H25" s="2">
        <v>198.56913296706733</v>
      </c>
      <c r="I25" s="2">
        <v>555.14145253973163</v>
      </c>
      <c r="J25" s="2">
        <v>408.44316851255087</v>
      </c>
      <c r="K25" s="2">
        <v>-1612.7483600303988</v>
      </c>
      <c r="L25" s="2">
        <v>369.8740421554453</v>
      </c>
      <c r="N25" s="2">
        <f t="shared" si="6"/>
        <v>-1109.0425615410288</v>
      </c>
      <c r="O25" s="2">
        <f t="shared" si="6"/>
        <v>976.88634363506344</v>
      </c>
      <c r="P25" s="6">
        <f t="shared" si="7"/>
        <v>0.15</v>
      </c>
      <c r="Q25" s="2">
        <f t="shared" si="7"/>
        <v>1</v>
      </c>
      <c r="R25" s="2">
        <f t="shared" si="0"/>
        <v>-130.14203320845596</v>
      </c>
      <c r="S25" s="2">
        <f t="shared" si="1"/>
        <v>140.97601356379977</v>
      </c>
      <c r="T25" s="2">
        <f t="shared" si="2"/>
        <v>-25.886593013283672</v>
      </c>
      <c r="U25" s="2">
        <f t="shared" si="3"/>
        <v>177.04811342317976</v>
      </c>
      <c r="V25" s="2">
        <f t="shared" si="4"/>
        <v>-398.49265454877479</v>
      </c>
      <c r="W25" s="2">
        <f t="shared" si="5"/>
        <v>170.41904483055222</v>
      </c>
    </row>
    <row r="26" spans="4:23">
      <c r="D26" s="3" t="s">
        <v>0</v>
      </c>
      <c r="E26" s="3">
        <v>0.15</v>
      </c>
      <c r="F26" s="3">
        <v>2</v>
      </c>
      <c r="G26" s="2">
        <v>82.789742372189266</v>
      </c>
      <c r="H26" s="2">
        <v>136.67100870351703</v>
      </c>
      <c r="I26" s="2">
        <v>990.86938111240431</v>
      </c>
      <c r="J26" s="2">
        <v>298.60355491625285</v>
      </c>
      <c r="K26" s="2">
        <v>-778.73096558958161</v>
      </c>
      <c r="L26" s="2">
        <v>307.99792566973542</v>
      </c>
      <c r="N26" s="2">
        <f t="shared" si="6"/>
        <v>294.92815789501208</v>
      </c>
      <c r="O26" s="2">
        <f t="shared" si="6"/>
        <v>743.2724892895053</v>
      </c>
      <c r="P26" s="6">
        <f t="shared" si="7"/>
        <v>0.15</v>
      </c>
      <c r="Q26" s="2">
        <f t="shared" si="7"/>
        <v>2</v>
      </c>
      <c r="R26" s="2">
        <f t="shared" si="0"/>
        <v>46.487254239986989</v>
      </c>
      <c r="S26" s="2">
        <f t="shared" si="1"/>
        <v>104.78575813695664</v>
      </c>
      <c r="T26" s="2">
        <f t="shared" si="2"/>
        <v>202.56344214846143</v>
      </c>
      <c r="U26" s="2">
        <f t="shared" si="3"/>
        <v>132.61791451727061</v>
      </c>
      <c r="V26" s="2">
        <f t="shared" si="4"/>
        <v>-101.58661744094238</v>
      </c>
      <c r="W26" s="2">
        <f t="shared" si="5"/>
        <v>134.23257199052543</v>
      </c>
    </row>
    <row r="27" spans="4:23">
      <c r="D27" s="3" t="s">
        <v>0</v>
      </c>
      <c r="E27" s="3">
        <v>0.15</v>
      </c>
      <c r="F27" s="3">
        <v>3.0000000000000036</v>
      </c>
      <c r="G27" s="2">
        <v>188.8132377504034</v>
      </c>
      <c r="H27" s="2">
        <v>195.56094506760024</v>
      </c>
      <c r="I27" s="2">
        <v>520.70087901972681</v>
      </c>
      <c r="J27" s="2">
        <v>249.81991807432735</v>
      </c>
      <c r="K27" s="2">
        <v>-1244.1522429237596</v>
      </c>
      <c r="L27" s="2">
        <v>399.20353314673264</v>
      </c>
      <c r="N27" s="2">
        <f t="shared" si="6"/>
        <v>-534.6381261536294</v>
      </c>
      <c r="O27" s="2">
        <f t="shared" si="6"/>
        <v>844.58439628866017</v>
      </c>
      <c r="P27" s="6">
        <f t="shared" si="7"/>
        <v>0.15</v>
      </c>
      <c r="Q27" s="2">
        <f t="shared" si="7"/>
        <v>3.0000000000000036</v>
      </c>
      <c r="R27" s="2">
        <f t="shared" si="0"/>
        <v>-26.023769809702639</v>
      </c>
      <c r="S27" s="2">
        <f t="shared" si="1"/>
        <v>125.988455777566</v>
      </c>
      <c r="T27" s="2">
        <f t="shared" si="2"/>
        <v>31.019418533462321</v>
      </c>
      <c r="U27" s="2">
        <f t="shared" si="3"/>
        <v>135.31421676309722</v>
      </c>
      <c r="V27" s="2">
        <f t="shared" si="4"/>
        <v>-272.3147118005744</v>
      </c>
      <c r="W27" s="2">
        <f t="shared" si="5"/>
        <v>160.98952560366689</v>
      </c>
    </row>
    <row r="28" spans="4:23">
      <c r="D28" s="3" t="s">
        <v>0</v>
      </c>
      <c r="E28" s="3">
        <v>0.15</v>
      </c>
      <c r="F28" s="3">
        <v>4.0000000000000036</v>
      </c>
      <c r="G28" s="2">
        <v>66.447182984435372</v>
      </c>
      <c r="H28" s="2">
        <v>153.62303925414216</v>
      </c>
      <c r="I28" s="2">
        <v>708.11224505245229</v>
      </c>
      <c r="J28" s="2">
        <v>198.33529982788764</v>
      </c>
      <c r="K28" s="2">
        <v>-916.80162885551738</v>
      </c>
      <c r="L28" s="2">
        <v>422.41327666145344</v>
      </c>
      <c r="N28" s="2">
        <f t="shared" si="6"/>
        <v>-142.24220081862973</v>
      </c>
      <c r="O28" s="2">
        <f t="shared" si="6"/>
        <v>774.37161574348329</v>
      </c>
      <c r="P28" s="6">
        <f t="shared" si="7"/>
        <v>0.15</v>
      </c>
      <c r="Q28" s="2">
        <f t="shared" si="7"/>
        <v>4.0000000000000036</v>
      </c>
      <c r="R28" s="2">
        <f t="shared" si="0"/>
        <v>-4.1371311390877992</v>
      </c>
      <c r="S28" s="2">
        <f t="shared" si="1"/>
        <v>111.10085534374917</v>
      </c>
      <c r="T28" s="2">
        <f t="shared" si="2"/>
        <v>106.1490514038526</v>
      </c>
      <c r="U28" s="2">
        <f t="shared" si="3"/>
        <v>118.7857751298617</v>
      </c>
      <c r="V28" s="2">
        <f t="shared" si="4"/>
        <v>-173.13302067407969</v>
      </c>
      <c r="W28" s="2">
        <f t="shared" si="5"/>
        <v>157.29917739813081</v>
      </c>
    </row>
    <row r="29" spans="4:23">
      <c r="D29" s="3" t="s">
        <v>0</v>
      </c>
      <c r="E29" s="3">
        <v>0.15</v>
      </c>
      <c r="F29" s="3">
        <v>5.0000000000000036</v>
      </c>
      <c r="G29" s="2">
        <v>133.76216746303157</v>
      </c>
      <c r="H29" s="2">
        <v>146.85351609649479</v>
      </c>
      <c r="I29" s="2">
        <v>449.05188346497573</v>
      </c>
      <c r="J29" s="2">
        <v>294.6209213652553</v>
      </c>
      <c r="K29" s="2">
        <v>-566.49977808960011</v>
      </c>
      <c r="L29" s="2">
        <v>552.7147832815142</v>
      </c>
      <c r="N29" s="2">
        <f t="shared" si="6"/>
        <v>16.314272838407192</v>
      </c>
      <c r="O29" s="2">
        <f t="shared" si="6"/>
        <v>994.18922074326429</v>
      </c>
      <c r="P29" s="6">
        <f t="shared" si="7"/>
        <v>0.15</v>
      </c>
      <c r="Q29" s="2">
        <f t="shared" si="7"/>
        <v>5.0000000000000036</v>
      </c>
      <c r="R29" s="2">
        <f t="shared" si="0"/>
        <v>24.774746124409337</v>
      </c>
      <c r="S29" s="2">
        <f t="shared" si="1"/>
        <v>133.97989409787957</v>
      </c>
      <c r="T29" s="2">
        <f t="shared" si="2"/>
        <v>78.965166062243483</v>
      </c>
      <c r="U29" s="2">
        <f t="shared" si="3"/>
        <v>159.37741687844778</v>
      </c>
      <c r="V29" s="2">
        <f t="shared" si="4"/>
        <v>-95.582775767449235</v>
      </c>
      <c r="W29" s="2">
        <f t="shared" si="5"/>
        <v>203.7372993953048</v>
      </c>
    </row>
    <row r="30" spans="4:23">
      <c r="D30" s="3" t="s">
        <v>0</v>
      </c>
      <c r="E30" s="3">
        <v>0.15</v>
      </c>
      <c r="F30" s="3">
        <v>6.0000000000000036</v>
      </c>
      <c r="G30" s="2">
        <v>406.82317919222243</v>
      </c>
      <c r="H30" s="2">
        <v>156.12449499329858</v>
      </c>
      <c r="I30" s="2">
        <v>797.81126050587852</v>
      </c>
      <c r="J30" s="2">
        <v>192.73665505997508</v>
      </c>
      <c r="K30" s="2">
        <v>-240.5547672195691</v>
      </c>
      <c r="L30" s="2">
        <v>498.81402534596117</v>
      </c>
      <c r="N30" s="2">
        <f t="shared" si="6"/>
        <v>964.07967247853185</v>
      </c>
      <c r="O30" s="2">
        <f t="shared" si="6"/>
        <v>847.67517539923483</v>
      </c>
      <c r="P30" s="6">
        <f t="shared" si="7"/>
        <v>0.15</v>
      </c>
      <c r="Q30" s="2">
        <f t="shared" si="7"/>
        <v>6.0000000000000036</v>
      </c>
      <c r="R30" s="2">
        <f t="shared" si="0"/>
        <v>175.36894810100264</v>
      </c>
      <c r="S30" s="2">
        <f t="shared" si="1"/>
        <v>119.54836988626451</v>
      </c>
      <c r="T30" s="2">
        <f t="shared" si="2"/>
        <v>242.57002457678729</v>
      </c>
      <c r="U30" s="2">
        <f t="shared" si="3"/>
        <v>125.84108489772458</v>
      </c>
      <c r="V30" s="2">
        <f t="shared" si="4"/>
        <v>64.10086356147599</v>
      </c>
      <c r="W30" s="2">
        <f t="shared" si="5"/>
        <v>178.44813291562841</v>
      </c>
    </row>
    <row r="31" spans="4:23">
      <c r="D31" s="3" t="s">
        <v>0</v>
      </c>
      <c r="E31" s="3">
        <v>0.15</v>
      </c>
      <c r="F31" s="3">
        <v>7.0000000000000036</v>
      </c>
      <c r="G31" s="2">
        <v>285.71861528895266</v>
      </c>
      <c r="H31" s="2">
        <v>193.65951251490071</v>
      </c>
      <c r="I31" s="2">
        <v>431.0165931108869</v>
      </c>
      <c r="J31" s="2">
        <v>227.45685806387007</v>
      </c>
      <c r="K31" s="2">
        <v>22.690449221222071</v>
      </c>
      <c r="L31" s="2">
        <v>505.33744281420985</v>
      </c>
      <c r="N31" s="2">
        <f t="shared" si="6"/>
        <v>739.42565762106165</v>
      </c>
      <c r="O31" s="2">
        <f t="shared" si="6"/>
        <v>926.45381339298069</v>
      </c>
      <c r="P31" s="6">
        <f t="shared" si="7"/>
        <v>0.15</v>
      </c>
      <c r="Q31" s="2">
        <f t="shared" si="7"/>
        <v>7.0000000000000036</v>
      </c>
      <c r="R31" s="2">
        <f t="shared" si="0"/>
        <v>129.98256830509237</v>
      </c>
      <c r="S31" s="2">
        <f t="shared" si="1"/>
        <v>134.61611455335586</v>
      </c>
      <c r="T31" s="2">
        <f t="shared" si="2"/>
        <v>154.95565824323731</v>
      </c>
      <c r="U31" s="2">
        <f t="shared" si="3"/>
        <v>140.42503331958497</v>
      </c>
      <c r="V31" s="2">
        <f t="shared" si="4"/>
        <v>84.774602262201171</v>
      </c>
      <c r="W31" s="2">
        <f t="shared" si="5"/>
        <v>188.18575882354961</v>
      </c>
    </row>
    <row r="32" spans="4:23">
      <c r="D32" s="3" t="s">
        <v>0</v>
      </c>
      <c r="E32" s="3">
        <v>0.15</v>
      </c>
      <c r="F32" s="3">
        <v>8.0000000000000036</v>
      </c>
      <c r="G32" s="2">
        <v>512.22922348731356</v>
      </c>
      <c r="H32" s="2">
        <v>145.12891795087774</v>
      </c>
      <c r="I32" s="2">
        <v>3.9860260227635917</v>
      </c>
      <c r="J32" s="2">
        <v>282.76846759416168</v>
      </c>
      <c r="K32" s="2">
        <v>-763.66247046008141</v>
      </c>
      <c r="L32" s="2">
        <v>495.57014419040593</v>
      </c>
      <c r="N32" s="2">
        <f t="shared" si="6"/>
        <v>-247.44722095000429</v>
      </c>
      <c r="O32" s="2">
        <f t="shared" si="6"/>
        <v>923.4675297354454</v>
      </c>
      <c r="P32" s="6">
        <f t="shared" si="7"/>
        <v>0.15</v>
      </c>
      <c r="Q32" s="2">
        <f t="shared" si="7"/>
        <v>8.0000000000000036</v>
      </c>
      <c r="R32" s="2">
        <f t="shared" si="0"/>
        <v>60.97485799547529</v>
      </c>
      <c r="S32" s="2">
        <f t="shared" si="1"/>
        <v>125.94829383762148</v>
      </c>
      <c r="T32" s="2">
        <f t="shared" si="2"/>
        <v>-26.379441568744234</v>
      </c>
      <c r="U32" s="2">
        <f t="shared" si="3"/>
        <v>149.6050914325609</v>
      </c>
      <c r="V32" s="2">
        <f t="shared" si="4"/>
        <v>-158.31902690173322</v>
      </c>
      <c r="W32" s="2">
        <f t="shared" si="5"/>
        <v>186.18037959754039</v>
      </c>
    </row>
    <row r="33" spans="3:42">
      <c r="D33" s="3" t="s">
        <v>0</v>
      </c>
      <c r="E33" s="3">
        <v>0.15</v>
      </c>
      <c r="F33" s="3">
        <v>9.0000000000000036</v>
      </c>
      <c r="G33" s="2">
        <v>1227.6070489597419</v>
      </c>
      <c r="H33" s="2">
        <v>154.21726200981743</v>
      </c>
      <c r="I33" s="2">
        <v>-1739.0635547139507</v>
      </c>
      <c r="J33" s="2">
        <v>156.55213075479651</v>
      </c>
      <c r="K33" s="2">
        <v>-1022.3943309893109</v>
      </c>
      <c r="L33" s="2">
        <v>673.92891925514414</v>
      </c>
      <c r="N33" s="2">
        <f t="shared" si="6"/>
        <v>-1533.8508367435197</v>
      </c>
      <c r="O33" s="2">
        <f t="shared" si="6"/>
        <v>984.69831201975808</v>
      </c>
      <c r="P33" s="6">
        <f t="shared" si="7"/>
        <v>0.15</v>
      </c>
      <c r="Q33" s="2">
        <f t="shared" si="7"/>
        <v>9.0000000000000036</v>
      </c>
      <c r="R33" s="2">
        <f t="shared" si="0"/>
        <v>43.230026271133127</v>
      </c>
      <c r="S33" s="2">
        <f t="shared" si="1"/>
        <v>134.20746978509845</v>
      </c>
      <c r="T33" s="2">
        <f t="shared" si="2"/>
        <v>-466.66648373528278</v>
      </c>
      <c r="U33" s="2">
        <f t="shared" si="3"/>
        <v>134.60877535064174</v>
      </c>
      <c r="V33" s="2">
        <f t="shared" si="4"/>
        <v>-343.48896090761031</v>
      </c>
      <c r="W33" s="2">
        <f t="shared" si="5"/>
        <v>223.53291087413896</v>
      </c>
    </row>
    <row r="34" spans="3:42">
      <c r="D34" s="3" t="s">
        <v>34</v>
      </c>
      <c r="E34" s="3">
        <v>0.15</v>
      </c>
      <c r="F34" s="3">
        <v>10.000000000000004</v>
      </c>
      <c r="G34" s="2">
        <v>517.8455269463476</v>
      </c>
      <c r="H34" s="2">
        <v>98.596963633335235</v>
      </c>
      <c r="I34" s="2">
        <v>-1528.7105925881344</v>
      </c>
      <c r="J34" s="2">
        <v>105.09502906247462</v>
      </c>
      <c r="K34" s="2">
        <v>1138.35084228087</v>
      </c>
      <c r="L34" s="2">
        <v>399.3326683431294</v>
      </c>
      <c r="N34" s="2">
        <f t="shared" si="6"/>
        <v>127.48577663908316</v>
      </c>
      <c r="O34" s="2">
        <f t="shared" si="6"/>
        <v>603.02466103893926</v>
      </c>
      <c r="P34" s="6">
        <f t="shared" si="7"/>
        <v>0.15</v>
      </c>
      <c r="Q34" s="2">
        <f t="shared" si="7"/>
        <v>10.000000000000004</v>
      </c>
      <c r="R34" s="2">
        <f t="shared" si="0"/>
        <v>102.94845676380321</v>
      </c>
      <c r="S34" s="2">
        <f t="shared" si="1"/>
        <v>82.902175425613521</v>
      </c>
      <c r="T34" s="2">
        <f t="shared" si="2"/>
        <v>-248.80337628118588</v>
      </c>
      <c r="U34" s="2">
        <f t="shared" si="3"/>
        <v>84.019030421246811</v>
      </c>
      <c r="V34" s="2">
        <f t="shared" si="4"/>
        <v>209.59780783692423</v>
      </c>
      <c r="W34" s="2">
        <f t="shared" si="5"/>
        <v>134.5911246726094</v>
      </c>
    </row>
    <row r="35" spans="3:42">
      <c r="D35" s="3" t="s">
        <v>1</v>
      </c>
      <c r="E35" s="3">
        <v>0.15</v>
      </c>
      <c r="F35" s="3">
        <v>11.000000000000004</v>
      </c>
      <c r="G35" s="2">
        <v>-244.6377001778099</v>
      </c>
      <c r="H35" s="2">
        <v>109.16985934829256</v>
      </c>
      <c r="I35" s="2">
        <v>-1566.3755247184579</v>
      </c>
      <c r="J35" s="2">
        <v>117.96866348164053</v>
      </c>
      <c r="K35" s="2">
        <v>2215.6647889680748</v>
      </c>
      <c r="L35" s="2">
        <v>259.3107912850387</v>
      </c>
      <c r="N35" s="2">
        <f t="shared" si="6"/>
        <v>404.65156407180712</v>
      </c>
      <c r="O35" s="2">
        <f t="shared" si="6"/>
        <v>486.4493141149718</v>
      </c>
      <c r="P35" s="6">
        <f t="shared" si="7"/>
        <v>0.15</v>
      </c>
      <c r="Q35" s="2">
        <f t="shared" si="7"/>
        <v>11.000000000000004</v>
      </c>
      <c r="R35" s="2">
        <f t="shared" si="0"/>
        <v>2.2116601022928375</v>
      </c>
      <c r="S35" s="2">
        <f t="shared" si="1"/>
        <v>71.968963306812824</v>
      </c>
      <c r="T35" s="2">
        <f t="shared" si="2"/>
        <v>-224.96202849063101</v>
      </c>
      <c r="U35" s="2">
        <f t="shared" si="3"/>
        <v>73.481257767231995</v>
      </c>
      <c r="V35" s="2">
        <f t="shared" si="4"/>
        <v>425.0761504242418</v>
      </c>
      <c r="W35" s="2">
        <f t="shared" si="5"/>
        <v>97.774435983441037</v>
      </c>
    </row>
    <row r="36" spans="3:42">
      <c r="D36" s="3" t="s">
        <v>1</v>
      </c>
      <c r="E36" s="3">
        <v>0.15</v>
      </c>
      <c r="F36" s="3">
        <v>12.000000000000004</v>
      </c>
      <c r="G36" s="2">
        <v>-205.61264316247005</v>
      </c>
      <c r="H36" s="2">
        <v>98.247970000167697</v>
      </c>
      <c r="I36" s="2">
        <v>-1032.0003433007716</v>
      </c>
      <c r="J36" s="2">
        <v>129.2861201077809</v>
      </c>
      <c r="K36" s="2">
        <v>2419.1959417097528</v>
      </c>
      <c r="L36" s="2">
        <v>299.66949505538605</v>
      </c>
      <c r="N36" s="2">
        <f t="shared" si="6"/>
        <v>1181.5829552465111</v>
      </c>
      <c r="O36" s="2">
        <f t="shared" si="6"/>
        <v>527.20358516333465</v>
      </c>
      <c r="P36" s="6">
        <f t="shared" si="7"/>
        <v>0.15</v>
      </c>
      <c r="Q36" s="2">
        <f t="shared" si="7"/>
        <v>12.000000000000004</v>
      </c>
      <c r="R36" s="2">
        <f t="shared" si="0"/>
        <v>93.895962686537644</v>
      </c>
      <c r="S36" s="2">
        <f t="shared" si="1"/>
        <v>74.549261971018552</v>
      </c>
      <c r="T36" s="2">
        <f t="shared" si="2"/>
        <v>-48.139423274732948</v>
      </c>
      <c r="U36" s="2">
        <f t="shared" si="3"/>
        <v>79.883944020764559</v>
      </c>
      <c r="V36" s="2">
        <f t="shared" si="4"/>
        <v>545.03493821145094</v>
      </c>
      <c r="W36" s="2">
        <f t="shared" si="5"/>
        <v>109.16858658988417</v>
      </c>
    </row>
    <row r="37" spans="3:42">
      <c r="D37" s="3" t="s">
        <v>1</v>
      </c>
      <c r="E37" s="3">
        <v>0.15</v>
      </c>
      <c r="F37" s="3">
        <v>13.000000000000004</v>
      </c>
      <c r="G37" s="2">
        <v>-150.46578754453824</v>
      </c>
      <c r="H37" s="2">
        <v>96.454237733765297</v>
      </c>
      <c r="I37" s="2">
        <v>-623.89177050180717</v>
      </c>
      <c r="J37" s="2">
        <v>132.62697175152778</v>
      </c>
      <c r="K37" s="2">
        <v>2259.3495401606983</v>
      </c>
      <c r="L37" s="2">
        <v>170.82898851685286</v>
      </c>
      <c r="N37" s="2">
        <f t="shared" si="6"/>
        <v>1484.991982114353</v>
      </c>
      <c r="O37" s="2">
        <f t="shared" si="6"/>
        <v>399.91019800214593</v>
      </c>
      <c r="P37" s="6">
        <f t="shared" si="7"/>
        <v>0.15</v>
      </c>
      <c r="Q37" s="2">
        <f t="shared" si="7"/>
        <v>13.000000000000004</v>
      </c>
      <c r="R37" s="2">
        <f t="shared" si="0"/>
        <v>136.55969080953989</v>
      </c>
      <c r="S37" s="2">
        <f t="shared" si="1"/>
        <v>60.318250016975611</v>
      </c>
      <c r="T37" s="2">
        <f t="shared" si="2"/>
        <v>55.189599988759291</v>
      </c>
      <c r="U37" s="2">
        <f t="shared" si="3"/>
        <v>66.535438676278545</v>
      </c>
      <c r="V37" s="2">
        <f t="shared" si="4"/>
        <v>550.74670025887747</v>
      </c>
      <c r="W37" s="2">
        <f t="shared" si="5"/>
        <v>73.10141030781881</v>
      </c>
    </row>
    <row r="38" spans="3:42">
      <c r="D38" s="3" t="s">
        <v>1</v>
      </c>
      <c r="E38" s="3">
        <v>0.15</v>
      </c>
      <c r="F38" s="3">
        <v>14.000000000000004</v>
      </c>
      <c r="G38" s="2">
        <v>129.29395691210854</v>
      </c>
      <c r="H38" s="2">
        <v>106.27422042305736</v>
      </c>
      <c r="I38" s="2">
        <v>-797.05428520050873</v>
      </c>
      <c r="J38" s="2">
        <v>173.36776069788857</v>
      </c>
      <c r="K38" s="2">
        <v>1433.370929953101</v>
      </c>
      <c r="L38" s="2">
        <v>293.58687695480171</v>
      </c>
      <c r="N38" s="2">
        <f t="shared" si="6"/>
        <v>765.61060166470088</v>
      </c>
      <c r="O38" s="2">
        <f t="shared" si="6"/>
        <v>573.22885807574767</v>
      </c>
      <c r="P38" s="6">
        <f t="shared" si="7"/>
        <v>0.15</v>
      </c>
      <c r="Q38" s="2">
        <f t="shared" si="7"/>
        <v>14.000000000000004</v>
      </c>
      <c r="R38" s="2">
        <f t="shared" si="0"/>
        <v>105.96105840134533</v>
      </c>
      <c r="S38" s="2">
        <f t="shared" si="1"/>
        <v>80.962787987247907</v>
      </c>
      <c r="T38" s="2">
        <f t="shared" si="2"/>
        <v>-53.255045711760772</v>
      </c>
      <c r="U38" s="2">
        <f t="shared" si="3"/>
        <v>92.49449022198452</v>
      </c>
      <c r="V38" s="2">
        <f t="shared" si="4"/>
        <v>330.09928814276594</v>
      </c>
      <c r="W38" s="2">
        <f t="shared" si="5"/>
        <v>113.15715082864142</v>
      </c>
    </row>
    <row r="39" spans="3:42">
      <c r="D39" s="3" t="s">
        <v>1</v>
      </c>
      <c r="E39" s="3">
        <v>0.15</v>
      </c>
      <c r="F39" s="3">
        <v>15.000000000000004</v>
      </c>
      <c r="G39" s="2">
        <v>399.66764650777327</v>
      </c>
      <c r="H39" s="2">
        <v>111.23806225000737</v>
      </c>
      <c r="I39" s="2">
        <v>-638.17978660353174</v>
      </c>
      <c r="J39" s="2">
        <v>168.88820121719846</v>
      </c>
      <c r="K39" s="2">
        <v>1372.574478641179</v>
      </c>
      <c r="L39" s="2">
        <v>231.31229231373095</v>
      </c>
      <c r="N39" s="2">
        <f t="shared" si="6"/>
        <v>1134.0623385454205</v>
      </c>
      <c r="O39" s="2">
        <f t="shared" si="6"/>
        <v>511.43855578093678</v>
      </c>
      <c r="P39" s="6">
        <f t="shared" si="7"/>
        <v>0.15</v>
      </c>
      <c r="Q39" s="2">
        <f t="shared" si="7"/>
        <v>15.000000000000004</v>
      </c>
      <c r="R39" s="2">
        <f t="shared" si="0"/>
        <v>192.73094502192896</v>
      </c>
      <c r="S39" s="2">
        <f t="shared" si="1"/>
        <v>75.057633987759971</v>
      </c>
      <c r="T39" s="2">
        <f t="shared" si="2"/>
        <v>14.350917455923378</v>
      </c>
      <c r="U39" s="2">
        <f t="shared" ref="U39:U41" si="8">E/1000/(1+nu)*(I39+J39+(nu/(1-2*nu))*(N39+O39))-T39</f>
        <v>84.966251622745972</v>
      </c>
      <c r="V39" s="2">
        <f t="shared" si="4"/>
        <v>359.94930679485805</v>
      </c>
      <c r="W39" s="2">
        <f t="shared" ref="W39:W41" si="9">E/1000/(1+nu)*(K39+L39+(nu/(1-2*nu))*(N39+O39))-V39</f>
        <v>95.695392279962505</v>
      </c>
    </row>
    <row r="40" spans="3:42">
      <c r="D40" s="3" t="s">
        <v>1</v>
      </c>
      <c r="E40" s="3">
        <v>0.15</v>
      </c>
      <c r="F40" s="3">
        <v>16.000000000000004</v>
      </c>
      <c r="G40" s="2">
        <v>435.3386552045344</v>
      </c>
      <c r="H40" s="2">
        <v>87.821620199798588</v>
      </c>
      <c r="I40" s="2">
        <v>-567.4961656684651</v>
      </c>
      <c r="J40" s="2">
        <v>137.51958762124531</v>
      </c>
      <c r="K40" s="2">
        <v>980.52848283973265</v>
      </c>
      <c r="L40" s="2">
        <v>237.04865713965398</v>
      </c>
      <c r="N40" s="2">
        <f t="shared" si="6"/>
        <v>848.37097237580201</v>
      </c>
      <c r="O40" s="2">
        <f t="shared" si="6"/>
        <v>462.38986496069788</v>
      </c>
      <c r="P40" s="6">
        <f t="shared" si="7"/>
        <v>0.15</v>
      </c>
      <c r="Q40" s="9">
        <f t="shared" si="7"/>
        <v>16.000000000000004</v>
      </c>
      <c r="R40" s="2">
        <f t="shared" si="0"/>
        <v>167.61440646688268</v>
      </c>
      <c r="S40" s="2">
        <f t="shared" si="1"/>
        <v>65.668232451916765</v>
      </c>
      <c r="T40" s="2">
        <f t="shared" si="2"/>
        <v>-4.7478283706640845</v>
      </c>
      <c r="U40" s="2">
        <f t="shared" si="8"/>
        <v>74.21007060247787</v>
      </c>
      <c r="V40" s="2">
        <f t="shared" si="4"/>
        <v>261.31890809168237</v>
      </c>
      <c r="W40" s="2">
        <f t="shared" si="9"/>
        <v>91.316629425954432</v>
      </c>
    </row>
    <row r="41" spans="3:42">
      <c r="C41" s="3"/>
      <c r="D41" s="3" t="s">
        <v>1</v>
      </c>
      <c r="E41" s="3">
        <v>0.15</v>
      </c>
      <c r="F41" s="3">
        <v>24.000000000000004</v>
      </c>
      <c r="G41" s="2">
        <v>739.29416534671418</v>
      </c>
      <c r="H41" s="2">
        <v>117.34396537862597</v>
      </c>
      <c r="I41" s="2">
        <f>I7</f>
        <v>-750.75571389083598</v>
      </c>
      <c r="J41" s="2">
        <v>139.71337764215605</v>
      </c>
      <c r="K41" s="2">
        <v>-159.02367246543147</v>
      </c>
      <c r="L41" s="2">
        <v>301.10100008116206</v>
      </c>
      <c r="N41" s="2">
        <f t="shared" si="6"/>
        <v>-170.48522100955327</v>
      </c>
      <c r="O41" s="2">
        <f t="shared" si="6"/>
        <v>558.15834310194407</v>
      </c>
      <c r="P41" s="6">
        <f t="shared" si="7"/>
        <v>0.15</v>
      </c>
      <c r="Q41" s="9">
        <f t="shared" si="7"/>
        <v>24.000000000000004</v>
      </c>
      <c r="R41" s="2">
        <f t="shared" si="0"/>
        <v>108.41936362104661</v>
      </c>
      <c r="S41" s="2">
        <f t="shared" si="1"/>
        <v>81.217062826226481</v>
      </c>
      <c r="T41" s="2">
        <f t="shared" si="2"/>
        <v>-147.68295937290731</v>
      </c>
      <c r="U41" s="2">
        <f t="shared" si="8"/>
        <v>85.061805559020698</v>
      </c>
      <c r="V41" s="2">
        <f t="shared" si="4"/>
        <v>-45.97901475291593</v>
      </c>
      <c r="W41" s="2">
        <f t="shared" si="9"/>
        <v>112.80030316572487</v>
      </c>
    </row>
    <row r="42" spans="3:42">
      <c r="F42"/>
    </row>
    <row r="43" spans="3:42">
      <c r="F43"/>
      <c r="G43" s="26" t="s">
        <v>40</v>
      </c>
    </row>
    <row r="44" spans="3:42">
      <c r="F44"/>
    </row>
    <row r="45" spans="3:42">
      <c r="F45"/>
      <c r="AP45" t="s">
        <v>21</v>
      </c>
    </row>
    <row r="46" spans="3:42">
      <c r="F46"/>
    </row>
    <row r="47" spans="3:42">
      <c r="F47"/>
    </row>
    <row r="48" spans="3:42">
      <c r="F48"/>
    </row>
    <row r="49" spans="6:23">
      <c r="F49"/>
    </row>
    <row r="50" spans="6:23">
      <c r="F50"/>
    </row>
    <row r="51" spans="6:23">
      <c r="F51"/>
    </row>
    <row r="52" spans="6:23">
      <c r="F52"/>
      <c r="R52" s="12" t="s">
        <v>36</v>
      </c>
      <c r="S52" s="13"/>
      <c r="T52" s="13" t="s">
        <v>32</v>
      </c>
      <c r="U52" s="13"/>
      <c r="V52" s="13"/>
      <c r="W52" s="14"/>
    </row>
    <row r="53" spans="6:23">
      <c r="F53"/>
      <c r="R53" s="15" t="s">
        <v>31</v>
      </c>
      <c r="S53" s="11" t="s">
        <v>29</v>
      </c>
      <c r="T53" s="11" t="s">
        <v>7</v>
      </c>
      <c r="U53" s="11" t="s">
        <v>30</v>
      </c>
      <c r="V53" s="11" t="s">
        <v>9</v>
      </c>
      <c r="W53" s="16" t="s">
        <v>30</v>
      </c>
    </row>
    <row r="54" spans="6:23">
      <c r="F54"/>
      <c r="R54" s="15"/>
      <c r="S54" s="11">
        <v>-25</v>
      </c>
      <c r="T54" s="11">
        <v>-65</v>
      </c>
      <c r="U54" s="11">
        <v>11</v>
      </c>
      <c r="V54" s="11">
        <v>26</v>
      </c>
      <c r="W54" s="16">
        <v>9</v>
      </c>
    </row>
    <row r="55" spans="6:23">
      <c r="F55"/>
      <c r="R55" s="15"/>
      <c r="S55" s="11">
        <v>-15</v>
      </c>
      <c r="T55" s="11">
        <v>-32</v>
      </c>
      <c r="U55" s="11">
        <v>5</v>
      </c>
      <c r="V55" s="11">
        <v>155</v>
      </c>
      <c r="W55" s="16">
        <v>10</v>
      </c>
    </row>
    <row r="56" spans="6:23">
      <c r="F56"/>
      <c r="R56" s="15"/>
      <c r="S56" s="11">
        <v>-12</v>
      </c>
      <c r="T56" s="11">
        <v>-264</v>
      </c>
      <c r="U56" s="11">
        <v>50</v>
      </c>
      <c r="V56" s="11">
        <v>197</v>
      </c>
      <c r="W56" s="16">
        <v>12</v>
      </c>
    </row>
    <row r="57" spans="6:23">
      <c r="F57"/>
      <c r="R57" s="15"/>
      <c r="S57" s="11">
        <v>-10</v>
      </c>
      <c r="T57" s="11">
        <v>-171</v>
      </c>
      <c r="U57" s="11">
        <v>55</v>
      </c>
      <c r="V57" s="11">
        <v>-322</v>
      </c>
      <c r="W57" s="16">
        <v>73</v>
      </c>
    </row>
    <row r="58" spans="6:23">
      <c r="F58"/>
      <c r="R58" s="15"/>
      <c r="S58" s="11">
        <v>-5</v>
      </c>
      <c r="T58" s="11">
        <v>574</v>
      </c>
      <c r="U58" s="11">
        <v>47</v>
      </c>
      <c r="V58" s="11">
        <v>-26</v>
      </c>
      <c r="W58" s="16">
        <v>25</v>
      </c>
    </row>
    <row r="59" spans="6:23">
      <c r="F59"/>
      <c r="R59" s="15"/>
      <c r="S59" s="11">
        <v>0</v>
      </c>
      <c r="T59" s="11">
        <v>434</v>
      </c>
      <c r="U59" s="11">
        <v>40</v>
      </c>
      <c r="V59" s="11">
        <v>-70</v>
      </c>
      <c r="W59" s="16">
        <v>34</v>
      </c>
    </row>
    <row r="60" spans="6:23">
      <c r="F60"/>
      <c r="R60" s="15"/>
      <c r="S60" s="11">
        <v>12</v>
      </c>
      <c r="T60" s="11">
        <v>-227</v>
      </c>
      <c r="U60" s="11">
        <v>23</v>
      </c>
      <c r="V60" s="11">
        <v>350</v>
      </c>
      <c r="W60" s="16">
        <v>15</v>
      </c>
    </row>
    <row r="61" spans="6:23">
      <c r="F61"/>
      <c r="R61" s="15"/>
      <c r="S61" s="11">
        <v>15</v>
      </c>
      <c r="T61" s="11">
        <v>-24</v>
      </c>
      <c r="U61" s="11">
        <v>6</v>
      </c>
      <c r="V61" s="11">
        <v>135</v>
      </c>
      <c r="W61" s="16">
        <v>9</v>
      </c>
    </row>
    <row r="62" spans="6:23">
      <c r="F62"/>
      <c r="R62" s="17"/>
      <c r="S62" s="18">
        <v>25</v>
      </c>
      <c r="T62" s="18">
        <v>-84</v>
      </c>
      <c r="U62" s="18">
        <v>12</v>
      </c>
      <c r="V62" s="18">
        <v>-54</v>
      </c>
      <c r="W62" s="19">
        <v>12</v>
      </c>
    </row>
    <row r="63" spans="6:23">
      <c r="F63"/>
    </row>
    <row r="64" spans="6:23">
      <c r="F64"/>
    </row>
    <row r="65" spans="6:6">
      <c r="F65"/>
    </row>
    <row r="66" spans="6:6">
      <c r="F66"/>
    </row>
    <row r="67" spans="6:6">
      <c r="F67"/>
    </row>
    <row r="68" spans="6:6">
      <c r="F68"/>
    </row>
    <row r="69" spans="6:6">
      <c r="F69"/>
    </row>
    <row r="70" spans="6:6">
      <c r="F70"/>
    </row>
    <row r="71" spans="6:6">
      <c r="F71"/>
    </row>
    <row r="72" spans="6:6">
      <c r="F72"/>
    </row>
    <row r="73" spans="6:6">
      <c r="F73"/>
    </row>
    <row r="74" spans="6:6">
      <c r="F74"/>
    </row>
    <row r="75" spans="6:6">
      <c r="F75"/>
    </row>
    <row r="76" spans="6:6">
      <c r="F76"/>
    </row>
    <row r="77" spans="6:6">
      <c r="F77"/>
    </row>
  </sheetData>
  <mergeCells count="8">
    <mergeCell ref="G4:L4"/>
    <mergeCell ref="R4:W4"/>
    <mergeCell ref="G5:H5"/>
    <mergeCell ref="I5:J5"/>
    <mergeCell ref="K5:L5"/>
    <mergeCell ref="R5:S5"/>
    <mergeCell ref="T5:U5"/>
    <mergeCell ref="V5:W5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AP78"/>
  <sheetViews>
    <sheetView workbookViewId="0">
      <selection activeCell="W44" sqref="W44"/>
    </sheetView>
  </sheetViews>
  <sheetFormatPr baseColWidth="10" defaultColWidth="8.83203125" defaultRowHeight="14" x14ac:dyDescent="0"/>
  <cols>
    <col min="4" max="4" width="13.83203125" customWidth="1"/>
    <col min="6" max="6" width="8.83203125" style="3"/>
    <col min="7" max="12" width="13.6640625" customWidth="1"/>
    <col min="14" max="14" width="12" customWidth="1"/>
    <col min="15" max="15" width="14.33203125" bestFit="1" customWidth="1"/>
    <col min="16" max="16" width="20" customWidth="1"/>
    <col min="17" max="23" width="13.6640625" customWidth="1"/>
  </cols>
  <sheetData>
    <row r="1" spans="4:33">
      <c r="L1" t="s">
        <v>12</v>
      </c>
      <c r="M1">
        <v>220</v>
      </c>
      <c r="N1" t="s">
        <v>14</v>
      </c>
      <c r="P1" t="s">
        <v>19</v>
      </c>
      <c r="Q1">
        <f>E/2/(1+nu)</f>
        <v>85.9375</v>
      </c>
    </row>
    <row r="2" spans="4:33">
      <c r="L2" t="s">
        <v>13</v>
      </c>
      <c r="M2">
        <v>0.28000000000000003</v>
      </c>
      <c r="P2" t="s">
        <v>20</v>
      </c>
      <c r="Q2">
        <f>E*nu/(1+nu)/(1-2*nu)</f>
        <v>109.37500000000003</v>
      </c>
    </row>
    <row r="3" spans="4:33">
      <c r="R3">
        <f>(2*G*G7+Q2*N7)/1000</f>
        <v>163.28365311943665</v>
      </c>
      <c r="S3">
        <f>(2*G*(G7+H7)+Q2*(N7+O7))/1000-R7</f>
        <v>83.470177614413785</v>
      </c>
    </row>
    <row r="4" spans="4:33">
      <c r="D4" s="28" t="s">
        <v>24</v>
      </c>
      <c r="E4" s="13"/>
      <c r="F4" s="29"/>
      <c r="G4" s="71" t="s">
        <v>10</v>
      </c>
      <c r="H4" s="71"/>
      <c r="I4" s="71"/>
      <c r="J4" s="71"/>
      <c r="K4" s="71"/>
      <c r="L4" s="71"/>
      <c r="M4" s="13"/>
      <c r="N4" s="13"/>
      <c r="O4" s="13"/>
      <c r="P4" s="13"/>
      <c r="Q4" s="13"/>
      <c r="R4" s="72" t="s">
        <v>11</v>
      </c>
      <c r="S4" s="72"/>
      <c r="T4" s="72"/>
      <c r="U4" s="72"/>
      <c r="V4" s="72"/>
      <c r="W4" s="73"/>
      <c r="X4" s="45"/>
      <c r="Y4" s="67" t="s">
        <v>8</v>
      </c>
      <c r="Z4" s="68"/>
      <c r="AA4" s="14"/>
      <c r="AB4" s="12"/>
      <c r="AC4" s="69" t="s">
        <v>7</v>
      </c>
      <c r="AD4" s="70"/>
      <c r="AE4" s="67" t="s">
        <v>9</v>
      </c>
      <c r="AF4" s="68"/>
      <c r="AG4" s="46"/>
    </row>
    <row r="5" spans="4:33">
      <c r="D5" s="30" t="s">
        <v>33</v>
      </c>
      <c r="E5" s="11"/>
      <c r="F5" s="31"/>
      <c r="G5" s="74" t="s">
        <v>8</v>
      </c>
      <c r="H5" s="74"/>
      <c r="I5" s="74" t="s">
        <v>7</v>
      </c>
      <c r="J5" s="74"/>
      <c r="K5" s="74" t="s">
        <v>9</v>
      </c>
      <c r="L5" s="74"/>
      <c r="M5" s="11"/>
      <c r="N5" s="32" t="s">
        <v>17</v>
      </c>
      <c r="O5" s="32" t="s">
        <v>18</v>
      </c>
      <c r="P5" s="33"/>
      <c r="Q5" s="33"/>
      <c r="R5" s="74" t="s">
        <v>8</v>
      </c>
      <c r="S5" s="74"/>
      <c r="T5" s="74" t="s">
        <v>7</v>
      </c>
      <c r="U5" s="74"/>
      <c r="V5" s="74" t="s">
        <v>9</v>
      </c>
      <c r="W5" s="75"/>
      <c r="X5" s="47"/>
      <c r="Y5" s="47"/>
      <c r="Z5" s="48"/>
      <c r="AA5" s="49"/>
      <c r="AB5" s="47"/>
      <c r="AC5" s="48"/>
      <c r="AD5" s="49"/>
      <c r="AE5" s="48"/>
      <c r="AF5" s="48"/>
      <c r="AG5" s="49"/>
    </row>
    <row r="6" spans="4:33">
      <c r="D6" s="34" t="s">
        <v>2</v>
      </c>
      <c r="E6" s="32" t="s">
        <v>3</v>
      </c>
      <c r="F6" s="32" t="s">
        <v>4</v>
      </c>
      <c r="G6" s="32" t="s">
        <v>5</v>
      </c>
      <c r="H6" s="32" t="s">
        <v>6</v>
      </c>
      <c r="I6" s="32" t="s">
        <v>5</v>
      </c>
      <c r="J6" s="32" t="s">
        <v>6</v>
      </c>
      <c r="K6" s="32" t="s">
        <v>5</v>
      </c>
      <c r="L6" s="32" t="s">
        <v>6</v>
      </c>
      <c r="M6" s="11"/>
      <c r="N6" s="31"/>
      <c r="O6" s="31"/>
      <c r="P6" s="32" t="s">
        <v>3</v>
      </c>
      <c r="Q6" s="32" t="s">
        <v>4</v>
      </c>
      <c r="R6" s="32" t="s">
        <v>15</v>
      </c>
      <c r="S6" s="32" t="s">
        <v>16</v>
      </c>
      <c r="T6" s="32" t="s">
        <v>15</v>
      </c>
      <c r="U6" s="32" t="s">
        <v>16</v>
      </c>
      <c r="V6" s="32" t="s">
        <v>15</v>
      </c>
      <c r="W6" s="35" t="s">
        <v>16</v>
      </c>
      <c r="X6" s="50" t="s">
        <v>4</v>
      </c>
      <c r="Y6" s="60" t="s">
        <v>15</v>
      </c>
      <c r="Z6" s="52" t="s">
        <v>15</v>
      </c>
      <c r="AA6" s="53" t="s">
        <v>37</v>
      </c>
      <c r="AB6" s="60" t="s">
        <v>15</v>
      </c>
      <c r="AC6" s="52" t="s">
        <v>15</v>
      </c>
      <c r="AD6" s="53" t="s">
        <v>38</v>
      </c>
      <c r="AE6" s="51" t="s">
        <v>15</v>
      </c>
      <c r="AF6" s="52" t="s">
        <v>15</v>
      </c>
      <c r="AG6" s="53" t="s">
        <v>39</v>
      </c>
    </row>
    <row r="7" spans="4:33">
      <c r="D7" s="36" t="s">
        <v>1</v>
      </c>
      <c r="E7" s="31">
        <v>0.15</v>
      </c>
      <c r="F7" s="31">
        <v>-24</v>
      </c>
      <c r="G7" s="37">
        <v>897.57123479621862</v>
      </c>
      <c r="H7" s="37">
        <v>126.98800636130034</v>
      </c>
      <c r="I7" s="37">
        <v>-750.75571389083598</v>
      </c>
      <c r="J7" s="37">
        <v>145.56884783412988</v>
      </c>
      <c r="K7" s="37">
        <v>-64.405489921733931</v>
      </c>
      <c r="L7" s="37">
        <v>291.04647399716634</v>
      </c>
      <c r="M7" s="11"/>
      <c r="N7" s="37">
        <f>SUM(G7,I7,K7)</f>
        <v>82.41003098364871</v>
      </c>
      <c r="O7" s="37">
        <f>SUM(H7,J7,L7)</f>
        <v>563.60332819259656</v>
      </c>
      <c r="P7" s="38">
        <f>E7</f>
        <v>0.15</v>
      </c>
      <c r="Q7" s="37">
        <f>F7</f>
        <v>-24</v>
      </c>
      <c r="R7" s="37">
        <f>E/1000/(1+nu)*(G7+(nu/(1-2*nu))*N7)</f>
        <v>163.28365311943665</v>
      </c>
      <c r="S7" s="37">
        <f t="shared" ref="S7:S39" si="0">E/1000/(1+nu)*(G7+H7+(nu/(1-2*nu))*(N7+O7))-R7</f>
        <v>83.470177614413757</v>
      </c>
      <c r="T7" s="37">
        <f t="shared" ref="T7:T39" si="1">E/1000/(1+nu)*(I7+(nu/(1-2*nu))*N7)</f>
        <v>-120.02254118615086</v>
      </c>
      <c r="U7" s="37">
        <f t="shared" ref="U7:U38" si="2">E/1000/(1+nu)*(I7+J7+(nu/(1-2*nu))*(N7+O7))-T7</f>
        <v>86.663759742556351</v>
      </c>
      <c r="V7" s="37">
        <f t="shared" ref="V7:V39" si="3">E/1000/(1+nu)*(K7+(nu/(1-2*nu))*N7)</f>
        <v>-2.0560964414614409</v>
      </c>
      <c r="W7" s="39">
        <f t="shared" ref="W7:W38" si="4">E/1000/(1+nu)*(K7+L7+(nu/(1-2*nu))*(N7+O7))-V7</f>
        <v>111.66772673932823</v>
      </c>
      <c r="X7" s="54">
        <v>-24</v>
      </c>
      <c r="Y7" s="60">
        <f t="shared" ref="Y7:Y24" si="5">R7</f>
        <v>163.28365311943665</v>
      </c>
      <c r="Z7" s="51">
        <f>R41</f>
        <v>108.41936362104661</v>
      </c>
      <c r="AA7" s="55">
        <f>AVERAGE(Y7:Z7)</f>
        <v>135.85150837024162</v>
      </c>
      <c r="AB7" s="60">
        <f>T7</f>
        <v>-120.02254118615086</v>
      </c>
      <c r="AC7" s="51">
        <f>T41</f>
        <v>-147.68295937290731</v>
      </c>
      <c r="AD7" s="55">
        <f>AVERAGE(AB7:AC7)</f>
        <v>-133.85275027952909</v>
      </c>
      <c r="AE7" s="51">
        <f>V7</f>
        <v>-2.0560964414614409</v>
      </c>
      <c r="AF7" s="51">
        <f>V41</f>
        <v>-45.97901475291593</v>
      </c>
      <c r="AG7" s="55">
        <f>AVERAGE(AE7:AF7)</f>
        <v>-24.017555597188686</v>
      </c>
    </row>
    <row r="8" spans="4:33">
      <c r="D8" s="36" t="s">
        <v>1</v>
      </c>
      <c r="E8" s="31">
        <v>0.15</v>
      </c>
      <c r="F8" s="31">
        <v>-16</v>
      </c>
      <c r="G8" s="37">
        <v>373.56500405768594</v>
      </c>
      <c r="H8" s="37">
        <v>101.55170260132081</v>
      </c>
      <c r="I8" s="37">
        <v>-612.28674210143345</v>
      </c>
      <c r="J8" s="37">
        <v>138.75413906370386</v>
      </c>
      <c r="K8" s="37">
        <v>834.38422829911042</v>
      </c>
      <c r="L8" s="37">
        <v>312.72311088688275</v>
      </c>
      <c r="M8" s="11"/>
      <c r="N8" s="37">
        <f t="shared" ref="N8:O39" si="6">SUM(G8,I8,K8)</f>
        <v>595.66249025536285</v>
      </c>
      <c r="O8" s="37">
        <f t="shared" si="6"/>
        <v>553.02895255190742</v>
      </c>
      <c r="P8" s="38">
        <f t="shared" ref="P8:Q39" si="7">E8</f>
        <v>0.15</v>
      </c>
      <c r="Q8" s="37">
        <f t="shared" si="7"/>
        <v>-16</v>
      </c>
      <c r="R8" s="37">
        <f t="shared" ref="R8:R39" si="8">E/1000/(1+nu)*(G8+(nu/(1-2*nu))*N8)</f>
        <v>129.35706994409509</v>
      </c>
      <c r="S8" s="37">
        <f t="shared" si="0"/>
        <v>77.941740569966896</v>
      </c>
      <c r="T8" s="37">
        <f t="shared" si="1"/>
        <v>-40.086198927003551</v>
      </c>
      <c r="U8" s="37">
        <f t="shared" si="2"/>
        <v>84.335909336938983</v>
      </c>
      <c r="V8" s="37">
        <f t="shared" si="3"/>
        <v>208.56037411058992</v>
      </c>
      <c r="W8" s="39">
        <f t="shared" si="4"/>
        <v>114.23682636904783</v>
      </c>
      <c r="X8" s="54">
        <v>-16</v>
      </c>
      <c r="Y8" s="60">
        <f t="shared" si="5"/>
        <v>129.35706994409509</v>
      </c>
      <c r="Z8" s="51">
        <f>R40</f>
        <v>207.80067667550981</v>
      </c>
      <c r="AA8" s="55">
        <f t="shared" ref="AA8:AA24" si="9">AVERAGE(Y8:Z8)</f>
        <v>168.57887330980245</v>
      </c>
      <c r="AB8" s="60">
        <f t="shared" ref="AB8:AB24" si="10">T8</f>
        <v>-40.086198927003551</v>
      </c>
      <c r="AC8" s="51">
        <f>T40</f>
        <v>10.88016559935757</v>
      </c>
      <c r="AD8" s="55">
        <f t="shared" ref="AD8:AD24" si="11">AVERAGE(AB8:AC8)</f>
        <v>-14.603016663822991</v>
      </c>
      <c r="AE8" s="51">
        <f t="shared" ref="AE8:AE24" si="12">V8</f>
        <v>208.56037411058992</v>
      </c>
      <c r="AF8" s="51">
        <f>V40</f>
        <v>276.94690206170401</v>
      </c>
      <c r="AG8" s="55">
        <f t="shared" ref="AG8:AG24" si="13">AVERAGE(AE8:AF8)</f>
        <v>242.75363808614696</v>
      </c>
    </row>
    <row r="9" spans="4:33">
      <c r="D9" s="36" t="s">
        <v>1</v>
      </c>
      <c r="E9" s="31">
        <v>0.15</v>
      </c>
      <c r="F9" s="31">
        <v>-15</v>
      </c>
      <c r="G9" s="37">
        <v>446.54271028319539</v>
      </c>
      <c r="H9" s="37">
        <v>126.62565870104942</v>
      </c>
      <c r="I9" s="37">
        <v>-586.00100087803617</v>
      </c>
      <c r="J9" s="37">
        <v>120.40099253986222</v>
      </c>
      <c r="K9" s="37">
        <v>1108.0752799321085</v>
      </c>
      <c r="L9" s="37">
        <v>195.73160324044511</v>
      </c>
      <c r="M9" s="11"/>
      <c r="N9" s="37">
        <f t="shared" si="6"/>
        <v>968.6169893372678</v>
      </c>
      <c r="O9" s="37">
        <f t="shared" si="6"/>
        <v>442.75825448135674</v>
      </c>
      <c r="P9" s="38">
        <f t="shared" si="7"/>
        <v>0.15</v>
      </c>
      <c r="Q9" s="37">
        <f t="shared" si="7"/>
        <v>-15</v>
      </c>
      <c r="R9" s="37">
        <f t="shared" si="8"/>
        <v>182.69201153868789</v>
      </c>
      <c r="S9" s="37">
        <f t="shared" si="0"/>
        <v>70.190469173141253</v>
      </c>
      <c r="T9" s="37">
        <f t="shared" si="1"/>
        <v>5.2235611828512205</v>
      </c>
      <c r="U9" s="37">
        <f t="shared" si="2"/>
        <v>69.120604676687208</v>
      </c>
      <c r="V9" s="37">
        <f t="shared" si="3"/>
        <v>296.39292194709486</v>
      </c>
      <c r="W9" s="39">
        <f t="shared" si="4"/>
        <v>82.068053390849855</v>
      </c>
      <c r="X9" s="54">
        <v>-15</v>
      </c>
      <c r="Y9" s="60">
        <f t="shared" si="5"/>
        <v>182.69201153868789</v>
      </c>
      <c r="Z9" s="51">
        <f>R39</f>
        <v>232.91578236954174</v>
      </c>
      <c r="AA9" s="55">
        <f t="shared" si="9"/>
        <v>207.8038969541148</v>
      </c>
      <c r="AB9" s="60">
        <f t="shared" si="10"/>
        <v>5.2235611828512205</v>
      </c>
      <c r="AC9" s="51">
        <f>T39</f>
        <v>29.978354202217254</v>
      </c>
      <c r="AD9" s="55">
        <f t="shared" si="11"/>
        <v>17.600957692534237</v>
      </c>
      <c r="AE9" s="51">
        <f t="shared" si="12"/>
        <v>296.39292194709486</v>
      </c>
      <c r="AF9" s="51">
        <f>V39</f>
        <v>375.57674354115187</v>
      </c>
      <c r="AG9" s="55">
        <f t="shared" si="13"/>
        <v>335.98483274412337</v>
      </c>
    </row>
    <row r="10" spans="4:33">
      <c r="D10" s="36" t="s">
        <v>1</v>
      </c>
      <c r="E10" s="31">
        <v>0.15</v>
      </c>
      <c r="F10" s="31">
        <v>-14</v>
      </c>
      <c r="G10" s="37">
        <v>81.999302603258116</v>
      </c>
      <c r="H10" s="37">
        <v>125.10469932210415</v>
      </c>
      <c r="I10" s="37">
        <v>-480.54398431748541</v>
      </c>
      <c r="J10" s="37">
        <v>146.9301731503416</v>
      </c>
      <c r="K10" s="37">
        <v>1431.3564372450237</v>
      </c>
      <c r="L10" s="37">
        <v>244.72171811428257</v>
      </c>
      <c r="M10" s="11"/>
      <c r="N10" s="37">
        <f t="shared" si="6"/>
        <v>1032.8117555307963</v>
      </c>
      <c r="O10" s="37">
        <f t="shared" si="6"/>
        <v>516.75659058672829</v>
      </c>
      <c r="P10" s="38">
        <f t="shared" si="7"/>
        <v>0.15</v>
      </c>
      <c r="Q10" s="37">
        <f t="shared" si="7"/>
        <v>-14</v>
      </c>
      <c r="R10" s="37">
        <f t="shared" si="8"/>
        <v>127.05741589611586</v>
      </c>
      <c r="S10" s="37">
        <f t="shared" si="0"/>
        <v>78.022622291410045</v>
      </c>
      <c r="T10" s="37">
        <f t="shared" si="1"/>
        <v>30.370288456613068</v>
      </c>
      <c r="U10" s="37">
        <f t="shared" si="2"/>
        <v>81.773875605638366</v>
      </c>
      <c r="V10" s="37">
        <f t="shared" si="3"/>
        <v>358.97817341266932</v>
      </c>
      <c r="W10" s="39">
        <f t="shared" si="4"/>
        <v>98.581797396315721</v>
      </c>
      <c r="X10" s="54">
        <v>-14</v>
      </c>
      <c r="Y10" s="60">
        <f t="shared" si="5"/>
        <v>127.05741589611586</v>
      </c>
      <c r="Z10" s="51">
        <f>R38</f>
        <v>146.13503516684196</v>
      </c>
      <c r="AA10" s="55">
        <f t="shared" si="9"/>
        <v>136.59622553147892</v>
      </c>
      <c r="AB10" s="60">
        <f t="shared" si="10"/>
        <v>30.370288456613068</v>
      </c>
      <c r="AC10" s="51">
        <f>T38</f>
        <v>-37.631832525178744</v>
      </c>
      <c r="AD10" s="55">
        <f t="shared" si="11"/>
        <v>-3.6307720342828382</v>
      </c>
      <c r="AE10" s="51">
        <f t="shared" si="12"/>
        <v>358.97817341266932</v>
      </c>
      <c r="AF10" s="51">
        <f>V38</f>
        <v>345.72250132934795</v>
      </c>
      <c r="AG10" s="55">
        <f t="shared" si="13"/>
        <v>352.35033737100866</v>
      </c>
    </row>
    <row r="11" spans="4:33">
      <c r="D11" s="36" t="s">
        <v>1</v>
      </c>
      <c r="E11" s="31">
        <v>0.15</v>
      </c>
      <c r="F11" s="31">
        <v>-13</v>
      </c>
      <c r="G11" s="37">
        <v>2.8125770052247572</v>
      </c>
      <c r="H11" s="37">
        <v>115.62415868111997</v>
      </c>
      <c r="I11" s="37">
        <v>-779.27492795207672</v>
      </c>
      <c r="J11" s="37">
        <v>153.22993766179025</v>
      </c>
      <c r="K11" s="37">
        <v>1819.4833714643748</v>
      </c>
      <c r="L11" s="37">
        <v>185.07600777511516</v>
      </c>
      <c r="M11" s="11"/>
      <c r="N11" s="37">
        <f t="shared" si="6"/>
        <v>1043.0210205175229</v>
      </c>
      <c r="O11" s="37">
        <f t="shared" si="6"/>
        <v>453.93010411802538</v>
      </c>
      <c r="P11" s="38">
        <f t="shared" si="7"/>
        <v>0.15</v>
      </c>
      <c r="Q11" s="37">
        <f t="shared" si="7"/>
        <v>-13</v>
      </c>
      <c r="R11" s="37">
        <f t="shared" si="8"/>
        <v>114.56383579187707</v>
      </c>
      <c r="S11" s="37">
        <f t="shared" si="0"/>
        <v>69.521507411226565</v>
      </c>
      <c r="T11" s="37">
        <f t="shared" si="1"/>
        <v>-19.857454122659114</v>
      </c>
      <c r="U11" s="37">
        <f t="shared" si="2"/>
        <v>75.985000673529242</v>
      </c>
      <c r="V11" s="37">
        <f t="shared" si="3"/>
        <v>426.80412858954355</v>
      </c>
      <c r="W11" s="39">
        <f t="shared" si="4"/>
        <v>81.458543974256941</v>
      </c>
      <c r="X11" s="54">
        <v>-13</v>
      </c>
      <c r="Y11" s="60">
        <f t="shared" si="5"/>
        <v>114.56383579187707</v>
      </c>
      <c r="Z11" s="51">
        <f>R37</f>
        <v>176.72242996651767</v>
      </c>
      <c r="AA11" s="55">
        <f t="shared" si="9"/>
        <v>145.64313287919737</v>
      </c>
      <c r="AB11" s="60">
        <f t="shared" si="10"/>
        <v>-19.857454122659114</v>
      </c>
      <c r="AC11" s="51">
        <f>T37</f>
        <v>70.808442994250626</v>
      </c>
      <c r="AD11" s="55">
        <f t="shared" si="11"/>
        <v>25.475494435795756</v>
      </c>
      <c r="AE11" s="51">
        <f t="shared" si="12"/>
        <v>426.80412858954355</v>
      </c>
      <c r="AF11" s="51">
        <f>V37</f>
        <v>566.36554326436874</v>
      </c>
      <c r="AG11" s="55">
        <f t="shared" si="13"/>
        <v>496.58483592695615</v>
      </c>
    </row>
    <row r="12" spans="4:33">
      <c r="D12" s="36" t="s">
        <v>1</v>
      </c>
      <c r="E12" s="31">
        <v>0.15</v>
      </c>
      <c r="F12" s="31">
        <v>-12</v>
      </c>
      <c r="G12" s="37">
        <v>-123.2844309182457</v>
      </c>
      <c r="H12" s="37">
        <v>121.74493345184945</v>
      </c>
      <c r="I12" s="37">
        <v>-1252.8054598760184</v>
      </c>
      <c r="J12" s="37">
        <v>131.24787976589664</v>
      </c>
      <c r="K12" s="37">
        <v>2530.2929679893559</v>
      </c>
      <c r="L12" s="37">
        <v>204.70755542744155</v>
      </c>
      <c r="M12" s="11"/>
      <c r="N12" s="37">
        <f t="shared" si="6"/>
        <v>1154.2030771950917</v>
      </c>
      <c r="O12" s="37">
        <f t="shared" si="6"/>
        <v>457.70036864518761</v>
      </c>
      <c r="P12" s="38">
        <f t="shared" si="7"/>
        <v>0.15</v>
      </c>
      <c r="Q12" s="37">
        <f t="shared" si="7"/>
        <v>-12</v>
      </c>
      <c r="R12" s="37">
        <f t="shared" si="8"/>
        <v>105.05145000413971</v>
      </c>
      <c r="S12" s="37">
        <f t="shared" si="0"/>
        <v>70.985888257604032</v>
      </c>
      <c r="T12" s="37">
        <f t="shared" si="1"/>
        <v>-89.084976847977487</v>
      </c>
      <c r="U12" s="37">
        <f t="shared" si="2"/>
        <v>72.619207155330898</v>
      </c>
      <c r="V12" s="37">
        <f t="shared" si="3"/>
        <v>561.13506544138374</v>
      </c>
      <c r="W12" s="39">
        <f t="shared" si="4"/>
        <v>85.245088909658989</v>
      </c>
      <c r="X12" s="54">
        <v>-12</v>
      </c>
      <c r="Y12" s="60">
        <f t="shared" si="5"/>
        <v>105.05145000413971</v>
      </c>
      <c r="Z12" s="51">
        <f>R36</f>
        <v>134.05648666142878</v>
      </c>
      <c r="AA12" s="55">
        <f t="shared" si="9"/>
        <v>119.55396833278425</v>
      </c>
      <c r="AB12" s="60">
        <f t="shared" si="10"/>
        <v>-89.084976847977487</v>
      </c>
      <c r="AC12" s="51">
        <f>T36</f>
        <v>-32.521441728941952</v>
      </c>
      <c r="AD12" s="55">
        <f t="shared" si="11"/>
        <v>-60.803209288459719</v>
      </c>
      <c r="AE12" s="51">
        <f t="shared" si="12"/>
        <v>561.13506544138374</v>
      </c>
      <c r="AF12" s="51">
        <f>V36</f>
        <v>560.65291975724199</v>
      </c>
      <c r="AG12" s="55">
        <f t="shared" si="13"/>
        <v>560.89399259931292</v>
      </c>
    </row>
    <row r="13" spans="4:33">
      <c r="D13" s="36" t="s">
        <v>1</v>
      </c>
      <c r="E13" s="31">
        <v>0.15</v>
      </c>
      <c r="F13" s="31">
        <v>-11</v>
      </c>
      <c r="G13" s="37">
        <v>366.85192538614638</v>
      </c>
      <c r="H13" s="37">
        <v>114.60437194417187</v>
      </c>
      <c r="I13" s="37">
        <v>-1340.0950494773479</v>
      </c>
      <c r="J13" s="37">
        <v>133.34686176474497</v>
      </c>
      <c r="K13" s="37">
        <v>2664.6671988117582</v>
      </c>
      <c r="L13" s="37">
        <v>195.34625061523184</v>
      </c>
      <c r="M13" s="11"/>
      <c r="N13" s="37">
        <f t="shared" si="6"/>
        <v>1691.4240747205567</v>
      </c>
      <c r="O13" s="37">
        <f t="shared" si="6"/>
        <v>443.29748432414868</v>
      </c>
      <c r="P13" s="38">
        <f t="shared" si="7"/>
        <v>0.15</v>
      </c>
      <c r="Q13" s="37">
        <f t="shared" si="7"/>
        <v>-11</v>
      </c>
      <c r="R13" s="37">
        <f t="shared" si="8"/>
        <v>248.05218284830485</v>
      </c>
      <c r="S13" s="37">
        <f t="shared" si="0"/>
        <v>68.183288775858301</v>
      </c>
      <c r="T13" s="37">
        <f t="shared" si="1"/>
        <v>-45.329328456358226</v>
      </c>
      <c r="U13" s="37">
        <f t="shared" si="2"/>
        <v>71.404654213769305</v>
      </c>
      <c r="V13" s="37">
        <f t="shared" si="3"/>
        <v>642.98918296833187</v>
      </c>
      <c r="W13" s="39">
        <f t="shared" si="4"/>
        <v>82.060799172446764</v>
      </c>
      <c r="X13" s="54">
        <v>-11</v>
      </c>
      <c r="Y13" s="60">
        <f t="shared" si="5"/>
        <v>248.05218284830485</v>
      </c>
      <c r="Z13" s="51">
        <f>R35</f>
        <v>42.370616488129976</v>
      </c>
      <c r="AA13" s="55">
        <f t="shared" si="9"/>
        <v>145.21139966821741</v>
      </c>
      <c r="AB13" s="60">
        <f t="shared" si="10"/>
        <v>-45.329328456358226</v>
      </c>
      <c r="AC13" s="51">
        <f>T35</f>
        <v>-209.34465656280548</v>
      </c>
      <c r="AD13" s="55">
        <f t="shared" si="11"/>
        <v>-127.33699250958185</v>
      </c>
      <c r="AE13" s="51">
        <f t="shared" si="12"/>
        <v>642.98918296833187</v>
      </c>
      <c r="AF13" s="51">
        <f>V35</f>
        <v>440.6935223520673</v>
      </c>
      <c r="AG13" s="55">
        <f t="shared" si="13"/>
        <v>541.84135266019962</v>
      </c>
    </row>
    <row r="14" spans="4:33">
      <c r="D14" s="36" t="s">
        <v>34</v>
      </c>
      <c r="E14" s="31">
        <v>0.15</v>
      </c>
      <c r="F14" s="31">
        <v>-10</v>
      </c>
      <c r="G14" s="37">
        <v>889.15714660288359</v>
      </c>
      <c r="H14" s="37">
        <v>141.24981520012625</v>
      </c>
      <c r="I14" s="37">
        <v>-1432.3014593137796</v>
      </c>
      <c r="J14" s="37">
        <v>152.96989040708536</v>
      </c>
      <c r="K14" s="37">
        <v>1636.9362851944265</v>
      </c>
      <c r="L14" s="37">
        <v>298.02839345375014</v>
      </c>
      <c r="M14" s="11"/>
      <c r="N14" s="37">
        <f t="shared" si="6"/>
        <v>1093.7919724835306</v>
      </c>
      <c r="O14" s="37">
        <f t="shared" si="6"/>
        <v>592.24809906096175</v>
      </c>
      <c r="P14" s="38">
        <f t="shared" si="7"/>
        <v>0.15</v>
      </c>
      <c r="Q14" s="37">
        <f t="shared" si="7"/>
        <v>-10</v>
      </c>
      <c r="R14" s="37">
        <f t="shared" si="8"/>
        <v>272.45738156275678</v>
      </c>
      <c r="S14" s="37">
        <f t="shared" si="0"/>
        <v>89.054447822314444</v>
      </c>
      <c r="T14" s="37">
        <f t="shared" si="1"/>
        <v>-126.5433163291697</v>
      </c>
      <c r="U14" s="37">
        <f t="shared" si="2"/>
        <v>91.068835748510509</v>
      </c>
      <c r="V14" s="37">
        <f t="shared" si="3"/>
        <v>400.98192100817818</v>
      </c>
      <c r="W14" s="39">
        <f t="shared" si="4"/>
        <v>116.00076595965612</v>
      </c>
      <c r="X14" s="54">
        <v>-10</v>
      </c>
      <c r="Y14" s="60">
        <f t="shared" si="5"/>
        <v>272.45738156275678</v>
      </c>
      <c r="Z14" s="51">
        <f>R34</f>
        <v>145.04592205460338</v>
      </c>
      <c r="AA14" s="55">
        <f t="shared" si="9"/>
        <v>208.75165180868009</v>
      </c>
      <c r="AB14" s="60">
        <f t="shared" si="10"/>
        <v>-126.5433163291697</v>
      </c>
      <c r="AC14" s="51">
        <f>T34</f>
        <v>-232.43213977920806</v>
      </c>
      <c r="AD14" s="55">
        <f t="shared" si="11"/>
        <v>-179.48772805418889</v>
      </c>
      <c r="AE14" s="51">
        <f t="shared" si="12"/>
        <v>400.98192100817818</v>
      </c>
      <c r="AF14" s="51">
        <f>V34</f>
        <v>225.96904433890208</v>
      </c>
      <c r="AG14" s="55">
        <f t="shared" si="13"/>
        <v>313.47548267354011</v>
      </c>
    </row>
    <row r="15" spans="4:33">
      <c r="D15" s="36" t="s">
        <v>0</v>
      </c>
      <c r="E15" s="31">
        <v>0.15</v>
      </c>
      <c r="F15" s="31">
        <v>-9</v>
      </c>
      <c r="G15" s="37">
        <v>1471.4549039614672</v>
      </c>
      <c r="H15" s="37">
        <v>187.59716083952503</v>
      </c>
      <c r="I15" s="37">
        <v>-832.26320209257415</v>
      </c>
      <c r="J15" s="37">
        <v>188.91307212505046</v>
      </c>
      <c r="K15" s="37">
        <v>-959.54751240801966</v>
      </c>
      <c r="L15" s="37">
        <v>238.29750316873708</v>
      </c>
      <c r="M15" s="11"/>
      <c r="N15" s="37">
        <f t="shared" si="6"/>
        <v>-320.35581053912665</v>
      </c>
      <c r="O15" s="37">
        <f t="shared" si="6"/>
        <v>614.80773613331257</v>
      </c>
      <c r="P15" s="38">
        <f t="shared" si="7"/>
        <v>0.15</v>
      </c>
      <c r="Q15" s="37">
        <f t="shared" si="7"/>
        <v>-9</v>
      </c>
      <c r="R15" s="37">
        <f t="shared" si="8"/>
        <v>217.86739484066018</v>
      </c>
      <c r="S15" s="37">
        <f t="shared" si="0"/>
        <v>99.487858158874445</v>
      </c>
      <c r="T15" s="37">
        <f t="shared" si="1"/>
        <v>-178.08415463737816</v>
      </c>
      <c r="U15" s="37">
        <f t="shared" si="2"/>
        <v>99.714030411074106</v>
      </c>
      <c r="V15" s="37">
        <f t="shared" si="3"/>
        <v>-199.96114547284537</v>
      </c>
      <c r="W15" s="39">
        <f t="shared" si="4"/>
        <v>108.20197949670776</v>
      </c>
      <c r="X15" s="54">
        <v>-9</v>
      </c>
      <c r="Y15" s="60">
        <f t="shared" si="5"/>
        <v>217.86739484066018</v>
      </c>
      <c r="Z15" s="51">
        <f>R33</f>
        <v>285.35252248930379</v>
      </c>
      <c r="AA15" s="55">
        <f t="shared" si="9"/>
        <v>251.609958664982</v>
      </c>
      <c r="AB15" s="60">
        <f t="shared" si="10"/>
        <v>-178.08415463737816</v>
      </c>
      <c r="AC15" s="51">
        <f>T33</f>
        <v>-372.50773520599415</v>
      </c>
      <c r="AD15" s="55">
        <f t="shared" si="11"/>
        <v>-275.29594492168616</v>
      </c>
      <c r="AE15" s="51">
        <f t="shared" si="12"/>
        <v>-199.96114547284537</v>
      </c>
      <c r="AF15" s="51">
        <f>V33</f>
        <v>-249.33021237832168</v>
      </c>
      <c r="AG15" s="55">
        <f t="shared" si="13"/>
        <v>-224.64567892558352</v>
      </c>
    </row>
    <row r="16" spans="4:33">
      <c r="D16" s="36" t="s">
        <v>0</v>
      </c>
      <c r="E16" s="31">
        <v>0.15</v>
      </c>
      <c r="F16" s="31">
        <v>-8</v>
      </c>
      <c r="G16" s="37">
        <v>748.06586302615551</v>
      </c>
      <c r="H16" s="37">
        <v>203.61627727889913</v>
      </c>
      <c r="I16" s="37">
        <v>-322.62308752209469</v>
      </c>
      <c r="J16" s="37">
        <v>258.8789736876206</v>
      </c>
      <c r="K16" s="37">
        <v>-432.82517869097478</v>
      </c>
      <c r="L16" s="37">
        <v>413.6914923940621</v>
      </c>
      <c r="M16" s="11"/>
      <c r="N16" s="37">
        <f t="shared" si="6"/>
        <v>-7.3824031869139617</v>
      </c>
      <c r="O16" s="37">
        <f t="shared" si="6"/>
        <v>876.18674336058189</v>
      </c>
      <c r="P16" s="38">
        <f t="shared" si="7"/>
        <v>0.15</v>
      </c>
      <c r="Q16" s="37">
        <f t="shared" si="7"/>
        <v>-8</v>
      </c>
      <c r="R16" s="37">
        <f t="shared" si="8"/>
        <v>127.76636985905176</v>
      </c>
      <c r="S16" s="37">
        <f t="shared" si="0"/>
        <v>130.82947271237444</v>
      </c>
      <c r="T16" s="37">
        <f t="shared" si="1"/>
        <v>-56.258293516428736</v>
      </c>
      <c r="U16" s="37">
        <f t="shared" si="2"/>
        <v>140.32774865762343</v>
      </c>
      <c r="V16" s="37">
        <f t="shared" si="3"/>
        <v>-75.199277936080009</v>
      </c>
      <c r="W16" s="39">
        <f t="shared" si="4"/>
        <v>166.9361503102931</v>
      </c>
      <c r="X16" s="54">
        <v>-8</v>
      </c>
      <c r="Y16" s="60">
        <f t="shared" si="5"/>
        <v>127.76636985905176</v>
      </c>
      <c r="Z16" s="51">
        <f>R32</f>
        <v>302.94038088109147</v>
      </c>
      <c r="AA16" s="55">
        <f t="shared" si="9"/>
        <v>215.3533753700716</v>
      </c>
      <c r="AB16" s="60">
        <f t="shared" si="10"/>
        <v>-56.258293516428736</v>
      </c>
      <c r="AC16" s="51">
        <f>T32</f>
        <v>67.718261775662071</v>
      </c>
      <c r="AD16" s="55">
        <f t="shared" si="11"/>
        <v>5.7299841296166676</v>
      </c>
      <c r="AE16" s="51">
        <f t="shared" si="12"/>
        <v>-75.199277936080009</v>
      </c>
      <c r="AF16" s="51">
        <f>V32</f>
        <v>-64.221323557326912</v>
      </c>
      <c r="AG16" s="55">
        <f t="shared" si="13"/>
        <v>-69.710300746703467</v>
      </c>
    </row>
    <row r="17" spans="4:33">
      <c r="D17" s="36" t="s">
        <v>0</v>
      </c>
      <c r="E17" s="31">
        <v>0.15</v>
      </c>
      <c r="F17" s="31">
        <v>-7</v>
      </c>
      <c r="G17" s="37">
        <v>688.01201764135794</v>
      </c>
      <c r="H17" s="37">
        <v>189.38671526113217</v>
      </c>
      <c r="I17" s="37">
        <v>1607.1057998968552</v>
      </c>
      <c r="J17" s="37">
        <v>262.01671030436023</v>
      </c>
      <c r="K17" s="37">
        <v>-1167.8861288139037</v>
      </c>
      <c r="L17" s="37">
        <v>1311.6820070547747</v>
      </c>
      <c r="M17" s="11"/>
      <c r="N17" s="37">
        <f t="shared" si="6"/>
        <v>1127.2316887243092</v>
      </c>
      <c r="O17" s="37">
        <f t="shared" si="6"/>
        <v>1763.0854326202671</v>
      </c>
      <c r="P17" s="38">
        <f t="shared" si="7"/>
        <v>0.15</v>
      </c>
      <c r="Q17" s="37">
        <f t="shared" si="7"/>
        <v>-7</v>
      </c>
      <c r="R17" s="37">
        <f t="shared" si="8"/>
        <v>241.54303148632974</v>
      </c>
      <c r="S17" s="37">
        <f t="shared" si="0"/>
        <v>225.38831087834885</v>
      </c>
      <c r="T17" s="37">
        <f t="shared" si="1"/>
        <v>399.51227531149328</v>
      </c>
      <c r="U17" s="37">
        <f t="shared" si="2"/>
        <v>237.87159127640376</v>
      </c>
      <c r="V17" s="37">
        <f t="shared" si="3"/>
        <v>-77.439462435668361</v>
      </c>
      <c r="W17" s="39">
        <f t="shared" si="4"/>
        <v>418.28281415538112</v>
      </c>
      <c r="X17" s="54">
        <v>-7</v>
      </c>
      <c r="Y17" s="60">
        <f t="shared" si="5"/>
        <v>241.54303148632974</v>
      </c>
      <c r="Z17" s="51">
        <f>R31</f>
        <v>371.89331149271891</v>
      </c>
      <c r="AA17" s="55">
        <f t="shared" si="9"/>
        <v>306.71817148952431</v>
      </c>
      <c r="AB17" s="60">
        <f t="shared" si="10"/>
        <v>399.51227531149328</v>
      </c>
      <c r="AC17" s="51">
        <f>T31</f>
        <v>249.03205837175878</v>
      </c>
      <c r="AD17" s="55">
        <f t="shared" si="11"/>
        <v>324.27216684162602</v>
      </c>
      <c r="AE17" s="51">
        <f t="shared" si="12"/>
        <v>-77.439462435668361</v>
      </c>
      <c r="AF17" s="51">
        <f>V31</f>
        <v>178.85100239072261</v>
      </c>
      <c r="AG17" s="55">
        <f t="shared" si="13"/>
        <v>50.705769977527126</v>
      </c>
    </row>
    <row r="18" spans="4:33">
      <c r="D18" s="36" t="s">
        <v>0</v>
      </c>
      <c r="E18" s="31">
        <v>0.15</v>
      </c>
      <c r="F18" s="31">
        <v>-6</v>
      </c>
      <c r="G18" s="37">
        <v>508.75495651936842</v>
      </c>
      <c r="H18" s="37">
        <v>186.71443621475873</v>
      </c>
      <c r="I18" s="37">
        <v>1563.2599443817128</v>
      </c>
      <c r="J18" s="37">
        <v>315.2831200497576</v>
      </c>
      <c r="K18" s="37">
        <v>-1389.7411820942671</v>
      </c>
      <c r="L18" s="37">
        <v>746.35398157156226</v>
      </c>
      <c r="M18" s="11"/>
      <c r="N18" s="37">
        <f t="shared" si="6"/>
        <v>682.27371880681403</v>
      </c>
      <c r="O18" s="37">
        <f t="shared" si="6"/>
        <v>1248.3515378360785</v>
      </c>
      <c r="P18" s="38">
        <f t="shared" si="7"/>
        <v>0.15</v>
      </c>
      <c r="Q18" s="37">
        <f t="shared" si="7"/>
        <v>-6</v>
      </c>
      <c r="R18" s="37">
        <f t="shared" si="8"/>
        <v>162.06594614626175</v>
      </c>
      <c r="S18" s="37">
        <f t="shared" si="0"/>
        <v>168.6299931752327</v>
      </c>
      <c r="T18" s="37">
        <f t="shared" si="1"/>
        <v>343.30899093510214</v>
      </c>
      <c r="U18" s="37">
        <f t="shared" si="2"/>
        <v>190.72773570937323</v>
      </c>
      <c r="V18" s="37">
        <f t="shared" si="3"/>
        <v>-164.23807767795685</v>
      </c>
      <c r="W18" s="39">
        <f t="shared" si="4"/>
        <v>264.81804003343336</v>
      </c>
      <c r="X18" s="54">
        <v>-6</v>
      </c>
      <c r="Y18" s="60">
        <f t="shared" si="5"/>
        <v>162.06594614626175</v>
      </c>
      <c r="Z18" s="51">
        <f>R30</f>
        <v>417.30897941552348</v>
      </c>
      <c r="AA18" s="55">
        <f t="shared" si="9"/>
        <v>289.68746278089259</v>
      </c>
      <c r="AB18" s="60">
        <f t="shared" si="10"/>
        <v>343.30899093510214</v>
      </c>
      <c r="AC18" s="51">
        <f>T30</f>
        <v>336.65781453243426</v>
      </c>
      <c r="AD18" s="55">
        <f t="shared" si="11"/>
        <v>339.98340273376823</v>
      </c>
      <c r="AE18" s="51">
        <f t="shared" si="12"/>
        <v>-164.23807767795685</v>
      </c>
      <c r="AF18" s="51">
        <f>V30</f>
        <v>158.18865351712296</v>
      </c>
      <c r="AG18" s="55">
        <f t="shared" si="13"/>
        <v>-3.0247120804169469</v>
      </c>
    </row>
    <row r="19" spans="4:33">
      <c r="D19" s="36" t="s">
        <v>0</v>
      </c>
      <c r="E19" s="31">
        <v>0.15</v>
      </c>
      <c r="F19" s="31">
        <v>-5</v>
      </c>
      <c r="G19" s="37">
        <v>501.6729071180597</v>
      </c>
      <c r="H19" s="37">
        <v>169.28388169273512</v>
      </c>
      <c r="I19" s="37">
        <v>792.02820769218579</v>
      </c>
      <c r="J19" s="37">
        <v>413.48427347921438</v>
      </c>
      <c r="K19" s="37">
        <v>-1151.7175083103746</v>
      </c>
      <c r="L19" s="37">
        <v>671.2015290625659</v>
      </c>
      <c r="M19" s="11"/>
      <c r="N19" s="37">
        <f t="shared" si="6"/>
        <v>141.98360649987103</v>
      </c>
      <c r="O19" s="37">
        <f t="shared" si="6"/>
        <v>1253.9696842345154</v>
      </c>
      <c r="P19" s="38">
        <f t="shared" si="7"/>
        <v>0.15</v>
      </c>
      <c r="Q19" s="37">
        <f t="shared" si="7"/>
        <v>-5</v>
      </c>
      <c r="R19" s="37">
        <f t="shared" si="8"/>
        <v>101.7544878718399</v>
      </c>
      <c r="S19" s="37">
        <f t="shared" si="0"/>
        <v>166.248601379089</v>
      </c>
      <c r="T19" s="37">
        <f t="shared" si="1"/>
        <v>151.65930515801782</v>
      </c>
      <c r="U19" s="37">
        <f t="shared" si="2"/>
        <v>208.22054371739014</v>
      </c>
      <c r="V19" s="37">
        <f t="shared" si="3"/>
        <v>-182.42198977992223</v>
      </c>
      <c r="W19" s="39">
        <f t="shared" si="4"/>
        <v>252.51569702077865</v>
      </c>
      <c r="X19" s="54">
        <v>-5</v>
      </c>
      <c r="Y19" s="60">
        <f t="shared" si="5"/>
        <v>101.7544878718399</v>
      </c>
      <c r="Z19" s="51">
        <f>R29</f>
        <v>266.64873991479703</v>
      </c>
      <c r="AA19" s="55">
        <f t="shared" si="9"/>
        <v>184.20161389331847</v>
      </c>
      <c r="AB19" s="60">
        <f t="shared" si="10"/>
        <v>151.65930515801782</v>
      </c>
      <c r="AC19" s="51">
        <f>T29</f>
        <v>173.02727475850537</v>
      </c>
      <c r="AD19" s="55">
        <f t="shared" si="11"/>
        <v>162.34328995826161</v>
      </c>
      <c r="AE19" s="51">
        <f t="shared" si="12"/>
        <v>-182.42198977992223</v>
      </c>
      <c r="AF19" s="51">
        <f>V29</f>
        <v>-1.5206670711873578</v>
      </c>
      <c r="AG19" s="55">
        <f t="shared" si="13"/>
        <v>-91.971328425554788</v>
      </c>
    </row>
    <row r="20" spans="4:33">
      <c r="D20" s="36" t="s">
        <v>0</v>
      </c>
      <c r="E20" s="31">
        <v>0.15</v>
      </c>
      <c r="F20" s="31">
        <v>-4</v>
      </c>
      <c r="G20" s="37">
        <v>723.68218886188515</v>
      </c>
      <c r="H20" s="37">
        <v>125.98667529027921</v>
      </c>
      <c r="I20" s="37">
        <v>396.77269642781249</v>
      </c>
      <c r="J20" s="37">
        <v>252.36600659293384</v>
      </c>
      <c r="K20" s="37">
        <v>-1771.2499730043542</v>
      </c>
      <c r="L20" s="37">
        <v>769.51474604789689</v>
      </c>
      <c r="M20" s="11"/>
      <c r="N20" s="37">
        <f t="shared" si="6"/>
        <v>-650.79508771465657</v>
      </c>
      <c r="O20" s="37">
        <f t="shared" si="6"/>
        <v>1147.8674279311099</v>
      </c>
      <c r="P20" s="38">
        <f t="shared" si="7"/>
        <v>0.15</v>
      </c>
      <c r="Q20" s="37">
        <f t="shared" si="7"/>
        <v>-4</v>
      </c>
      <c r="R20" s="37">
        <f t="shared" si="8"/>
        <v>53.202163491845937</v>
      </c>
      <c r="S20" s="37">
        <f t="shared" si="0"/>
        <v>147.2019597454819</v>
      </c>
      <c r="T20" s="37">
        <f t="shared" si="1"/>
        <v>-2.985405520260298</v>
      </c>
      <c r="U20" s="37">
        <f t="shared" si="2"/>
        <v>168.92340731312564</v>
      </c>
      <c r="V20" s="37">
        <f t="shared" si="3"/>
        <v>-375.61430182891399</v>
      </c>
      <c r="W20" s="39">
        <f t="shared" si="4"/>
        <v>257.80834690694752</v>
      </c>
      <c r="X20" s="54">
        <v>-4</v>
      </c>
      <c r="Y20" s="60">
        <f t="shared" si="5"/>
        <v>53.202163491845937</v>
      </c>
      <c r="Z20" s="51">
        <f>R28</f>
        <v>237.72058308475221</v>
      </c>
      <c r="AA20" s="55">
        <f t="shared" si="9"/>
        <v>145.46137328829906</v>
      </c>
      <c r="AB20" s="60">
        <f t="shared" si="10"/>
        <v>-2.985405520260298</v>
      </c>
      <c r="AC20" s="51">
        <f>T28</f>
        <v>200.20482915756816</v>
      </c>
      <c r="AD20" s="55">
        <f t="shared" si="11"/>
        <v>98.609711818653935</v>
      </c>
      <c r="AE20" s="51">
        <f t="shared" si="12"/>
        <v>-375.61430182891399</v>
      </c>
      <c r="AF20" s="51">
        <f>V28</f>
        <v>-79.077242920364128</v>
      </c>
      <c r="AG20" s="55">
        <f t="shared" si="13"/>
        <v>-227.34577237463907</v>
      </c>
    </row>
    <row r="21" spans="4:33">
      <c r="D21" s="36" t="s">
        <v>0</v>
      </c>
      <c r="E21" s="31">
        <v>0.15</v>
      </c>
      <c r="F21" s="31">
        <v>-3</v>
      </c>
      <c r="G21" s="37">
        <v>1142.9945085156469</v>
      </c>
      <c r="H21" s="37">
        <v>174.10910433422123</v>
      </c>
      <c r="I21" s="37">
        <v>1056.6449567988748</v>
      </c>
      <c r="J21" s="37">
        <v>280.88036571009525</v>
      </c>
      <c r="K21" s="37">
        <v>-1248.4437518944978</v>
      </c>
      <c r="L21" s="37">
        <v>629.1617063804066</v>
      </c>
      <c r="M21" s="11"/>
      <c r="N21" s="37">
        <f t="shared" si="6"/>
        <v>951.19571342002382</v>
      </c>
      <c r="O21" s="37">
        <f t="shared" si="6"/>
        <v>1084.151176424723</v>
      </c>
      <c r="P21" s="38">
        <f t="shared" si="7"/>
        <v>0.15</v>
      </c>
      <c r="Q21" s="37">
        <f t="shared" si="7"/>
        <v>-3</v>
      </c>
      <c r="R21" s="37">
        <f t="shared" si="8"/>
        <v>300.48921230644197</v>
      </c>
      <c r="S21" s="37">
        <f t="shared" si="0"/>
        <v>148.50403722889837</v>
      </c>
      <c r="T21" s="37">
        <f t="shared" si="1"/>
        <v>285.64788310512176</v>
      </c>
      <c r="U21" s="37">
        <f t="shared" si="2"/>
        <v>166.85534777787672</v>
      </c>
      <c r="V21" s="37">
        <f t="shared" si="3"/>
        <v>-110.5392387015517</v>
      </c>
      <c r="W21" s="39">
        <f t="shared" si="4"/>
        <v>226.71620320558648</v>
      </c>
      <c r="X21" s="54">
        <v>-3</v>
      </c>
      <c r="Y21" s="60">
        <f t="shared" si="5"/>
        <v>300.48921230644197</v>
      </c>
      <c r="Z21" s="51">
        <f>R27</f>
        <v>215.86353762205633</v>
      </c>
      <c r="AA21" s="55">
        <f t="shared" si="9"/>
        <v>258.17637496424913</v>
      </c>
      <c r="AB21" s="60">
        <f t="shared" si="10"/>
        <v>285.64788310512176</v>
      </c>
      <c r="AC21" s="51">
        <f>T27</f>
        <v>125.08670475692416</v>
      </c>
      <c r="AD21" s="55">
        <f t="shared" si="11"/>
        <v>205.36729393102297</v>
      </c>
      <c r="AE21" s="51">
        <f t="shared" si="12"/>
        <v>-110.5392387015517</v>
      </c>
      <c r="AF21" s="51">
        <f>V27</f>
        <v>-178.24742557711255</v>
      </c>
      <c r="AG21" s="55">
        <f t="shared" si="13"/>
        <v>-144.39333213933213</v>
      </c>
    </row>
    <row r="22" spans="4:33">
      <c r="D22" s="36" t="s">
        <v>0</v>
      </c>
      <c r="E22" s="31">
        <v>0.15</v>
      </c>
      <c r="F22" s="31">
        <v>-2</v>
      </c>
      <c r="G22" s="37">
        <v>912.98763653789217</v>
      </c>
      <c r="H22" s="37">
        <v>246.52733027965098</v>
      </c>
      <c r="I22" s="37">
        <v>621.20219271147494</v>
      </c>
      <c r="J22" s="37">
        <v>221.7134309716298</v>
      </c>
      <c r="K22" s="37">
        <v>-1528.1817781101565</v>
      </c>
      <c r="L22" s="37">
        <v>1134.3427596802253</v>
      </c>
      <c r="M22" s="11"/>
      <c r="N22" s="37">
        <f t="shared" si="6"/>
        <v>6.0080511392104654</v>
      </c>
      <c r="O22" s="37">
        <f t="shared" si="6"/>
        <v>1602.583520931506</v>
      </c>
      <c r="P22" s="38">
        <f t="shared" si="7"/>
        <v>0.15</v>
      </c>
      <c r="Q22" s="37">
        <f t="shared" si="7"/>
        <v>-2</v>
      </c>
      <c r="R22" s="37">
        <f t="shared" si="8"/>
        <v>157.57688062330135</v>
      </c>
      <c r="S22" s="37">
        <f t="shared" si="0"/>
        <v>217.65445749369849</v>
      </c>
      <c r="T22" s="37">
        <f t="shared" si="1"/>
        <v>107.4262574656359</v>
      </c>
      <c r="U22" s="37">
        <f t="shared" si="2"/>
        <v>213.38956855013237</v>
      </c>
      <c r="V22" s="37">
        <f t="shared" si="3"/>
        <v>-261.99911251933202</v>
      </c>
      <c r="W22" s="39">
        <f t="shared" si="4"/>
        <v>370.24773442192225</v>
      </c>
      <c r="X22" s="54">
        <v>-2</v>
      </c>
      <c r="Y22" s="60">
        <f t="shared" si="5"/>
        <v>157.57688062330135</v>
      </c>
      <c r="Z22" s="51">
        <f>R26</f>
        <v>288.34892077526513</v>
      </c>
      <c r="AA22" s="55">
        <f t="shared" si="9"/>
        <v>222.96290069928324</v>
      </c>
      <c r="AB22" s="60">
        <f t="shared" si="10"/>
        <v>107.4262574656359</v>
      </c>
      <c r="AC22" s="51">
        <f>T26</f>
        <v>296.6207569121807</v>
      </c>
      <c r="AD22" s="55">
        <f t="shared" si="11"/>
        <v>202.0235071889083</v>
      </c>
      <c r="AE22" s="51">
        <f t="shared" si="12"/>
        <v>-261.99911251933202</v>
      </c>
      <c r="AF22" s="51">
        <f>V26</f>
        <v>-7.5293026772231215</v>
      </c>
      <c r="AG22" s="55">
        <f t="shared" si="13"/>
        <v>-134.76420759827758</v>
      </c>
    </row>
    <row r="23" spans="4:33">
      <c r="D23" s="36" t="s">
        <v>0</v>
      </c>
      <c r="E23" s="31">
        <v>0.15</v>
      </c>
      <c r="F23" s="31">
        <v>-1</v>
      </c>
      <c r="G23" s="37">
        <v>569.65536021372679</v>
      </c>
      <c r="H23" s="37">
        <v>261.81948804812157</v>
      </c>
      <c r="I23" s="37">
        <v>1393.3955950404149</v>
      </c>
      <c r="J23" s="37">
        <v>333.85813277038073</v>
      </c>
      <c r="K23" s="37">
        <v>-2376.3068624369121</v>
      </c>
      <c r="L23" s="37">
        <v>416.44110056733962</v>
      </c>
      <c r="M23" s="11"/>
      <c r="N23" s="37">
        <f t="shared" si="6"/>
        <v>-413.25590718277044</v>
      </c>
      <c r="O23" s="37">
        <f t="shared" si="6"/>
        <v>1012.1187213858419</v>
      </c>
      <c r="P23" s="38">
        <f t="shared" si="7"/>
        <v>0.15</v>
      </c>
      <c r="Q23" s="37">
        <f t="shared" si="7"/>
        <v>-1</v>
      </c>
      <c r="R23" s="37">
        <f>E/1000/(1+nu)*(G23+(nu/(1-2*nu))*N23)</f>
        <v>52.709650188618774</v>
      </c>
      <c r="S23" s="37">
        <f t="shared" si="0"/>
        <v>155.70070965984735</v>
      </c>
      <c r="T23" s="37">
        <f t="shared" si="1"/>
        <v>194.29000304945581</v>
      </c>
      <c r="U23" s="37">
        <f t="shared" si="2"/>
        <v>168.08235172148565</v>
      </c>
      <c r="V23" s="37">
        <f t="shared" si="3"/>
        <v>-453.62760682945975</v>
      </c>
      <c r="W23" s="39">
        <f t="shared" si="4"/>
        <v>182.27629931158793</v>
      </c>
      <c r="X23" s="54">
        <v>-1</v>
      </c>
      <c r="Y23" s="60">
        <f t="shared" si="5"/>
        <v>52.709650188618774</v>
      </c>
      <c r="Z23" s="51">
        <f>R25</f>
        <v>111.68717203621389</v>
      </c>
      <c r="AA23" s="55">
        <f t="shared" si="9"/>
        <v>82.198411112416338</v>
      </c>
      <c r="AB23" s="60">
        <f t="shared" si="10"/>
        <v>194.29000304945581</v>
      </c>
      <c r="AC23" s="51">
        <f>T25</f>
        <v>68.15809791519905</v>
      </c>
      <c r="AD23" s="55">
        <f t="shared" si="11"/>
        <v>131.22405048232741</v>
      </c>
      <c r="AE23" s="51">
        <f t="shared" si="12"/>
        <v>-453.62760682945975</v>
      </c>
      <c r="AF23" s="51">
        <f>V25</f>
        <v>-304.44796362029211</v>
      </c>
      <c r="AG23" s="55">
        <f t="shared" si="13"/>
        <v>-379.03778522487596</v>
      </c>
    </row>
    <row r="24" spans="4:33">
      <c r="D24" s="36" t="s">
        <v>0</v>
      </c>
      <c r="E24" s="31">
        <v>0.15</v>
      </c>
      <c r="F24" s="31">
        <v>0</v>
      </c>
      <c r="G24" s="37">
        <v>723.96531963667792</v>
      </c>
      <c r="H24" s="37">
        <v>198.8678442499604</v>
      </c>
      <c r="I24" s="37">
        <v>1251.7761810913412</v>
      </c>
      <c r="J24" s="37">
        <v>230.35276975286706</v>
      </c>
      <c r="K24" s="37">
        <v>-1091.3423914823998</v>
      </c>
      <c r="L24" s="37">
        <v>643.3863695048417</v>
      </c>
      <c r="M24" s="11"/>
      <c r="N24" s="37">
        <f t="shared" si="6"/>
        <v>884.39910924561946</v>
      </c>
      <c r="O24" s="37">
        <f t="shared" si="6"/>
        <v>1072.6069835076692</v>
      </c>
      <c r="P24" s="38">
        <f t="shared" si="7"/>
        <v>0.15</v>
      </c>
      <c r="Q24" s="37">
        <f t="shared" si="7"/>
        <v>0</v>
      </c>
      <c r="R24" s="37">
        <f t="shared" si="8"/>
        <v>221.16269188629366</v>
      </c>
      <c r="S24" s="37">
        <f t="shared" si="0"/>
        <v>151.49679955161326</v>
      </c>
      <c r="T24" s="37">
        <f t="shared" si="1"/>
        <v>311.88018369881394</v>
      </c>
      <c r="U24" s="37">
        <f t="shared" si="2"/>
        <v>156.90827112242533</v>
      </c>
      <c r="V24" s="37">
        <f t="shared" si="3"/>
        <v>-90.84332096229781</v>
      </c>
      <c r="W24" s="39">
        <f t="shared" si="4"/>
        <v>227.89842107979598</v>
      </c>
      <c r="X24" s="54">
        <v>0</v>
      </c>
      <c r="Y24" s="60">
        <f t="shared" si="5"/>
        <v>221.16269188629366</v>
      </c>
      <c r="Z24" s="51">
        <f>R24</f>
        <v>221.16269188629366</v>
      </c>
      <c r="AA24" s="55">
        <f t="shared" si="9"/>
        <v>221.16269188629366</v>
      </c>
      <c r="AB24" s="60">
        <f t="shared" si="10"/>
        <v>311.88018369881394</v>
      </c>
      <c r="AC24" s="51">
        <f>T24</f>
        <v>311.88018369881394</v>
      </c>
      <c r="AD24" s="55">
        <f t="shared" si="11"/>
        <v>311.88018369881394</v>
      </c>
      <c r="AE24" s="51">
        <f t="shared" si="12"/>
        <v>-90.84332096229781</v>
      </c>
      <c r="AF24" s="51">
        <f>V24</f>
        <v>-90.84332096229781</v>
      </c>
      <c r="AG24" s="55">
        <f t="shared" si="13"/>
        <v>-90.84332096229781</v>
      </c>
    </row>
    <row r="25" spans="4:33">
      <c r="D25" s="36" t="s">
        <v>0</v>
      </c>
      <c r="E25" s="31">
        <v>0.15</v>
      </c>
      <c r="F25" s="31">
        <v>1</v>
      </c>
      <c r="G25" s="37">
        <v>808.40152015290892</v>
      </c>
      <c r="H25" s="37">
        <v>201.22608796171824</v>
      </c>
      <c r="I25" s="37">
        <v>555.14145253973163</v>
      </c>
      <c r="J25" s="37">
        <v>408.44316851255087</v>
      </c>
      <c r="K25" s="37">
        <v>-1612.7483600303988</v>
      </c>
      <c r="L25" s="37">
        <v>369.8740421554453</v>
      </c>
      <c r="M25" s="11"/>
      <c r="N25" s="37">
        <f t="shared" si="6"/>
        <v>-249.20538733775834</v>
      </c>
      <c r="O25" s="37">
        <f t="shared" si="6"/>
        <v>979.5432986297144</v>
      </c>
      <c r="P25" s="38">
        <f t="shared" si="7"/>
        <v>0.15</v>
      </c>
      <c r="Q25" s="37">
        <f t="shared" si="7"/>
        <v>1</v>
      </c>
      <c r="R25" s="37">
        <f t="shared" si="8"/>
        <v>111.68717203621389</v>
      </c>
      <c r="S25" s="37">
        <f t="shared" si="0"/>
        <v>141.72328215604534</v>
      </c>
      <c r="T25" s="37">
        <f t="shared" si="1"/>
        <v>68.15809791519905</v>
      </c>
      <c r="U25" s="37">
        <f t="shared" si="2"/>
        <v>177.33871787571974</v>
      </c>
      <c r="V25" s="37">
        <f t="shared" si="3"/>
        <v>-304.44796362029211</v>
      </c>
      <c r="W25" s="39">
        <f t="shared" si="4"/>
        <v>170.7096492830922</v>
      </c>
      <c r="X25" s="56">
        <v>1</v>
      </c>
      <c r="Y25" s="47"/>
      <c r="Z25" s="51"/>
      <c r="AA25" s="55">
        <f>AA23</f>
        <v>82.198411112416338</v>
      </c>
      <c r="AB25" s="60"/>
      <c r="AC25" s="51"/>
      <c r="AD25" s="55">
        <f>AD23</f>
        <v>131.22405048232741</v>
      </c>
      <c r="AE25" s="51"/>
      <c r="AF25" s="51"/>
      <c r="AG25" s="55">
        <f>AG23</f>
        <v>-379.03778522487596</v>
      </c>
    </row>
    <row r="26" spans="4:33">
      <c r="D26" s="36" t="s">
        <v>0</v>
      </c>
      <c r="E26" s="31">
        <v>0.15</v>
      </c>
      <c r="F26" s="31">
        <v>2</v>
      </c>
      <c r="G26" s="37">
        <v>942.74233449762255</v>
      </c>
      <c r="H26" s="37">
        <v>139.27491844658925</v>
      </c>
      <c r="I26" s="37">
        <v>990.86938111240431</v>
      </c>
      <c r="J26" s="37">
        <v>298.60355491625285</v>
      </c>
      <c r="K26" s="37">
        <v>-778.73096558958161</v>
      </c>
      <c r="L26" s="37">
        <v>307.99792566973542</v>
      </c>
      <c r="M26" s="11"/>
      <c r="N26" s="37">
        <f t="shared" si="6"/>
        <v>1154.8807500204452</v>
      </c>
      <c r="O26" s="37">
        <f t="shared" si="6"/>
        <v>745.87639903257752</v>
      </c>
      <c r="P26" s="38">
        <f t="shared" si="7"/>
        <v>0.15</v>
      </c>
      <c r="Q26" s="37">
        <f t="shared" si="7"/>
        <v>2</v>
      </c>
      <c r="R26" s="37">
        <f t="shared" si="8"/>
        <v>288.34892077526513</v>
      </c>
      <c r="S26" s="37">
        <f t="shared" si="0"/>
        <v>105.5181077521957</v>
      </c>
      <c r="T26" s="37">
        <f t="shared" si="1"/>
        <v>296.6207569121807</v>
      </c>
      <c r="U26" s="37">
        <f t="shared" si="2"/>
        <v>132.9027171454191</v>
      </c>
      <c r="V26" s="37">
        <f t="shared" si="3"/>
        <v>-7.5293026772231215</v>
      </c>
      <c r="W26" s="39">
        <f t="shared" si="4"/>
        <v>134.51737461867393</v>
      </c>
      <c r="X26" s="56">
        <v>2</v>
      </c>
      <c r="Y26" s="47"/>
      <c r="Z26" s="51"/>
      <c r="AA26" s="55">
        <f>AA22</f>
        <v>222.96290069928324</v>
      </c>
      <c r="AB26" s="60"/>
      <c r="AC26" s="51"/>
      <c r="AD26" s="55">
        <f>AD22</f>
        <v>202.0235071889083</v>
      </c>
      <c r="AE26" s="51"/>
      <c r="AF26" s="51"/>
      <c r="AG26" s="55">
        <f>AG22</f>
        <v>-134.76420759827758</v>
      </c>
    </row>
    <row r="27" spans="4:33">
      <c r="D27" s="36" t="s">
        <v>0</v>
      </c>
      <c r="E27" s="31">
        <v>0.15</v>
      </c>
      <c r="F27" s="31">
        <v>3.0000000000000036</v>
      </c>
      <c r="G27" s="37">
        <v>1048.8569975077685</v>
      </c>
      <c r="H27" s="37">
        <v>198.21590312065246</v>
      </c>
      <c r="I27" s="37">
        <v>520.70087901972681</v>
      </c>
      <c r="J27" s="37">
        <v>249.81991807432735</v>
      </c>
      <c r="K27" s="37">
        <v>-1244.1522429237596</v>
      </c>
      <c r="L27" s="37">
        <v>399.20353314673264</v>
      </c>
      <c r="M27" s="11"/>
      <c r="N27" s="37">
        <f t="shared" si="6"/>
        <v>325.40563360373585</v>
      </c>
      <c r="O27" s="37">
        <f t="shared" si="6"/>
        <v>847.23935434171244</v>
      </c>
      <c r="P27" s="38">
        <f t="shared" si="7"/>
        <v>0.15</v>
      </c>
      <c r="Q27" s="37">
        <f t="shared" si="7"/>
        <v>3.0000000000000036</v>
      </c>
      <c r="R27" s="37">
        <f t="shared" si="8"/>
        <v>215.86353762205633</v>
      </c>
      <c r="S27" s="37">
        <f t="shared" si="0"/>
        <v>126.73516272998697</v>
      </c>
      <c r="T27" s="37">
        <f t="shared" si="1"/>
        <v>125.08670475692416</v>
      </c>
      <c r="U27" s="37">
        <f t="shared" si="2"/>
        <v>135.60460280014985</v>
      </c>
      <c r="V27" s="37">
        <f t="shared" si="3"/>
        <v>-178.24742557711255</v>
      </c>
      <c r="W27" s="39">
        <f t="shared" si="4"/>
        <v>161.27991164071949</v>
      </c>
      <c r="X27" s="56">
        <v>3.0000000000000036</v>
      </c>
      <c r="Y27" s="47"/>
      <c r="Z27" s="51"/>
      <c r="AA27" s="55">
        <f>AA21</f>
        <v>258.17637496424913</v>
      </c>
      <c r="AB27" s="60"/>
      <c r="AC27" s="51"/>
      <c r="AD27" s="55">
        <f>AD21</f>
        <v>205.36729393102297</v>
      </c>
      <c r="AE27" s="51"/>
      <c r="AF27" s="51"/>
      <c r="AG27" s="55">
        <f>AG21</f>
        <v>-144.39333213933213</v>
      </c>
    </row>
    <row r="28" spans="4:33">
      <c r="D28" s="36" t="s">
        <v>0</v>
      </c>
      <c r="E28" s="31">
        <v>0.15</v>
      </c>
      <c r="F28" s="31">
        <v>4.0000000000000036</v>
      </c>
      <c r="G28" s="37">
        <v>926.38572244697752</v>
      </c>
      <c r="H28" s="37">
        <v>156.2415272479011</v>
      </c>
      <c r="I28" s="37">
        <v>708.11224505245229</v>
      </c>
      <c r="J28" s="37">
        <v>198.33529982788764</v>
      </c>
      <c r="K28" s="37">
        <v>-916.80162885551738</v>
      </c>
      <c r="L28" s="37">
        <v>422.41327666145344</v>
      </c>
      <c r="M28" s="11"/>
      <c r="N28" s="37">
        <f t="shared" si="6"/>
        <v>717.69633864391233</v>
      </c>
      <c r="O28" s="37">
        <f t="shared" si="6"/>
        <v>776.99010373724218</v>
      </c>
      <c r="P28" s="38">
        <f t="shared" si="7"/>
        <v>0.15</v>
      </c>
      <c r="Q28" s="37">
        <f t="shared" si="7"/>
        <v>4.0000000000000036</v>
      </c>
      <c r="R28" s="37">
        <f t="shared" si="8"/>
        <v>237.72058308475221</v>
      </c>
      <c r="S28" s="37">
        <f t="shared" si="0"/>
        <v>111.83730509199387</v>
      </c>
      <c r="T28" s="37">
        <f t="shared" si="1"/>
        <v>200.20482915756816</v>
      </c>
      <c r="U28" s="37">
        <f t="shared" si="2"/>
        <v>119.07217225417907</v>
      </c>
      <c r="V28" s="37">
        <f t="shared" si="3"/>
        <v>-79.077242920364128</v>
      </c>
      <c r="W28" s="39">
        <f t="shared" si="4"/>
        <v>157.58557452244818</v>
      </c>
      <c r="X28" s="56">
        <v>4.0000000000000036</v>
      </c>
      <c r="Y28" s="47"/>
      <c r="Z28" s="51"/>
      <c r="AA28" s="55">
        <f>AA20</f>
        <v>145.46137328829906</v>
      </c>
      <c r="AB28" s="60"/>
      <c r="AC28" s="51"/>
      <c r="AD28" s="55">
        <f>AD20</f>
        <v>98.609711818653935</v>
      </c>
      <c r="AE28" s="51"/>
      <c r="AF28" s="51"/>
      <c r="AG28" s="55">
        <f>AG20</f>
        <v>-227.34577237463907</v>
      </c>
    </row>
    <row r="29" spans="4:33">
      <c r="D29" s="36" t="s">
        <v>0</v>
      </c>
      <c r="E29" s="31">
        <v>0.15</v>
      </c>
      <c r="F29" s="31">
        <v>5.0000000000000036</v>
      </c>
      <c r="G29" s="37">
        <v>993.75858982885438</v>
      </c>
      <c r="H29" s="37">
        <v>149.46633360980263</v>
      </c>
      <c r="I29" s="37">
        <v>449.05188346497573</v>
      </c>
      <c r="J29" s="37">
        <v>294.6209213652553</v>
      </c>
      <c r="K29" s="37">
        <v>-566.49977808960011</v>
      </c>
      <c r="L29" s="37">
        <v>552.7147832815142</v>
      </c>
      <c r="M29" s="11"/>
      <c r="N29" s="37">
        <f t="shared" si="6"/>
        <v>876.31069520422989</v>
      </c>
      <c r="O29" s="37">
        <f t="shared" si="6"/>
        <v>996.80203825657213</v>
      </c>
      <c r="P29" s="38">
        <f t="shared" si="7"/>
        <v>0.15</v>
      </c>
      <c r="Q29" s="37">
        <f t="shared" si="7"/>
        <v>5.0000000000000036</v>
      </c>
      <c r="R29" s="37">
        <f t="shared" si="8"/>
        <v>266.64873991479703</v>
      </c>
      <c r="S29" s="37">
        <f t="shared" si="0"/>
        <v>134.71474902349735</v>
      </c>
      <c r="T29" s="37">
        <f t="shared" si="1"/>
        <v>173.02727475850537</v>
      </c>
      <c r="U29" s="37">
        <f t="shared" si="2"/>
        <v>159.66319379396583</v>
      </c>
      <c r="V29" s="37">
        <f t="shared" si="3"/>
        <v>-1.5206670711873578</v>
      </c>
      <c r="W29" s="39">
        <f t="shared" si="4"/>
        <v>204.02307631082283</v>
      </c>
      <c r="X29" s="56">
        <v>5.0000000000000036</v>
      </c>
      <c r="Y29" s="47"/>
      <c r="Z29" s="51"/>
      <c r="AA29" s="55">
        <f>AA19</f>
        <v>184.20161389331847</v>
      </c>
      <c r="AB29" s="60"/>
      <c r="AC29" s="51"/>
      <c r="AD29" s="55">
        <f>AD19</f>
        <v>162.34328995826161</v>
      </c>
      <c r="AE29" s="51"/>
      <c r="AF29" s="51"/>
      <c r="AG29" s="55">
        <f>AG19</f>
        <v>-91.971328425554788</v>
      </c>
    </row>
    <row r="30" spans="4:33">
      <c r="D30" s="36" t="s">
        <v>0</v>
      </c>
      <c r="E30" s="31">
        <v>0.15</v>
      </c>
      <c r="F30" s="31">
        <v>6.0000000000000036</v>
      </c>
      <c r="G30" s="37">
        <v>1267.0544016438516</v>
      </c>
      <c r="H30" s="37">
        <v>158.74598628209469</v>
      </c>
      <c r="I30" s="37">
        <v>797.81126050587852</v>
      </c>
      <c r="J30" s="37">
        <v>192.73665505997508</v>
      </c>
      <c r="K30" s="37">
        <v>-240.5547672195691</v>
      </c>
      <c r="L30" s="37">
        <v>498.81402534596117</v>
      </c>
      <c r="M30" s="11"/>
      <c r="N30" s="37">
        <f t="shared" si="6"/>
        <v>1824.3108949301611</v>
      </c>
      <c r="O30" s="37">
        <f t="shared" si="6"/>
        <v>850.29666668803088</v>
      </c>
      <c r="P30" s="38">
        <f t="shared" si="7"/>
        <v>0.15</v>
      </c>
      <c r="Q30" s="37">
        <f t="shared" si="7"/>
        <v>6.0000000000000036</v>
      </c>
      <c r="R30" s="37">
        <f t="shared" si="8"/>
        <v>417.30897941552348</v>
      </c>
      <c r="S30" s="37">
        <f t="shared" si="0"/>
        <v>120.28566431123841</v>
      </c>
      <c r="T30" s="37">
        <f t="shared" si="1"/>
        <v>336.65781453243426</v>
      </c>
      <c r="U30" s="37">
        <f t="shared" si="2"/>
        <v>126.12781050743661</v>
      </c>
      <c r="V30" s="37">
        <f t="shared" si="3"/>
        <v>158.18865351712296</v>
      </c>
      <c r="W30" s="39">
        <f t="shared" si="4"/>
        <v>178.73485852534051</v>
      </c>
      <c r="X30" s="56">
        <v>6.0000000000000036</v>
      </c>
      <c r="Y30" s="47"/>
      <c r="Z30" s="51"/>
      <c r="AA30" s="55">
        <f>AA18</f>
        <v>289.68746278089259</v>
      </c>
      <c r="AB30" s="60"/>
      <c r="AC30" s="51"/>
      <c r="AD30" s="55">
        <f>AD18</f>
        <v>339.98340273376823</v>
      </c>
      <c r="AE30" s="51"/>
      <c r="AF30" s="51"/>
      <c r="AG30" s="55">
        <f>AG18</f>
        <v>-3.0247120804169469</v>
      </c>
    </row>
    <row r="31" spans="4:33">
      <c r="D31" s="36" t="s">
        <v>0</v>
      </c>
      <c r="E31" s="31">
        <v>0.15</v>
      </c>
      <c r="F31" s="31">
        <v>7.0000000000000036</v>
      </c>
      <c r="G31" s="37">
        <v>1145.8457021782913</v>
      </c>
      <c r="H31" s="37">
        <v>196.31307172635343</v>
      </c>
      <c r="I31" s="37">
        <v>431.0165931108869</v>
      </c>
      <c r="J31" s="37">
        <v>227.45685806387007</v>
      </c>
      <c r="K31" s="37">
        <v>22.690449221222071</v>
      </c>
      <c r="L31" s="37">
        <v>505.33744281420985</v>
      </c>
      <c r="M31" s="11"/>
      <c r="N31" s="37">
        <f t="shared" si="6"/>
        <v>1599.5527445104003</v>
      </c>
      <c r="O31" s="37">
        <f t="shared" si="6"/>
        <v>929.10737260443329</v>
      </c>
      <c r="P31" s="38">
        <f t="shared" si="7"/>
        <v>0.15</v>
      </c>
      <c r="Q31" s="37">
        <f t="shared" si="7"/>
        <v>7.0000000000000036</v>
      </c>
      <c r="R31" s="37">
        <f t="shared" si="8"/>
        <v>371.89331149271891</v>
      </c>
      <c r="S31" s="37">
        <f t="shared" si="0"/>
        <v>135.36242808157687</v>
      </c>
      <c r="T31" s="37">
        <f t="shared" si="1"/>
        <v>249.03205837175878</v>
      </c>
      <c r="U31" s="37">
        <f t="shared" si="2"/>
        <v>140.71526635833757</v>
      </c>
      <c r="V31" s="37">
        <f t="shared" si="3"/>
        <v>178.85100239072261</v>
      </c>
      <c r="W31" s="39">
        <f t="shared" si="4"/>
        <v>188.47599186230224</v>
      </c>
      <c r="X31" s="56">
        <v>7.0000000000000036</v>
      </c>
      <c r="Y31" s="47"/>
      <c r="Z31" s="51"/>
      <c r="AA31" s="55">
        <f>AA17</f>
        <v>306.71817148952431</v>
      </c>
      <c r="AB31" s="60"/>
      <c r="AC31" s="51"/>
      <c r="AD31" s="55">
        <f>AD17</f>
        <v>324.27216684162602</v>
      </c>
      <c r="AE31" s="51"/>
      <c r="AF31" s="51"/>
      <c r="AG31" s="55">
        <f>AG17</f>
        <v>50.705769977527126</v>
      </c>
    </row>
    <row r="32" spans="4:33">
      <c r="D32" s="36" t="s">
        <v>0</v>
      </c>
      <c r="E32" s="31">
        <v>0.15</v>
      </c>
      <c r="F32" s="31">
        <v>8.0000000000000036</v>
      </c>
      <c r="G32" s="37">
        <v>1372.551082636171</v>
      </c>
      <c r="H32" s="37">
        <v>147.74118903710269</v>
      </c>
      <c r="I32" s="37">
        <v>3.9860260227635917</v>
      </c>
      <c r="J32" s="37">
        <v>282.76846759416168</v>
      </c>
      <c r="K32" s="37">
        <v>-763.66247046008141</v>
      </c>
      <c r="L32" s="37">
        <v>495.57014419040593</v>
      </c>
      <c r="M32" s="11"/>
      <c r="N32" s="37">
        <f t="shared" si="6"/>
        <v>612.87463819885318</v>
      </c>
      <c r="O32" s="37">
        <f t="shared" si="6"/>
        <v>926.07980082167023</v>
      </c>
      <c r="P32" s="38">
        <f t="shared" si="7"/>
        <v>0.15</v>
      </c>
      <c r="Q32" s="37">
        <f t="shared" si="7"/>
        <v>8.0000000000000036</v>
      </c>
      <c r="R32" s="37">
        <f t="shared" si="8"/>
        <v>302.94038088109147</v>
      </c>
      <c r="S32" s="37">
        <f t="shared" si="0"/>
        <v>126.68299508062222</v>
      </c>
      <c r="T32" s="37">
        <f t="shared" si="1"/>
        <v>67.718261775662071</v>
      </c>
      <c r="U32" s="37">
        <f t="shared" si="2"/>
        <v>149.89080858261673</v>
      </c>
      <c r="V32" s="37">
        <f t="shared" si="3"/>
        <v>-64.221323557326912</v>
      </c>
      <c r="W32" s="39">
        <f t="shared" si="4"/>
        <v>186.46609674759623</v>
      </c>
      <c r="X32" s="56">
        <v>8.0000000000000036</v>
      </c>
      <c r="Y32" s="47"/>
      <c r="Z32" s="51"/>
      <c r="AA32" s="55">
        <f>AA16</f>
        <v>215.3533753700716</v>
      </c>
      <c r="AB32" s="60"/>
      <c r="AC32" s="51"/>
      <c r="AD32" s="55">
        <f>AD16</f>
        <v>5.7299841296166676</v>
      </c>
      <c r="AE32" s="51"/>
      <c r="AF32" s="51"/>
      <c r="AG32" s="55">
        <f>AG16</f>
        <v>-69.710300746703467</v>
      </c>
    </row>
    <row r="33" spans="4:42">
      <c r="D33" s="36" t="s">
        <v>0</v>
      </c>
      <c r="E33" s="31">
        <v>0.15</v>
      </c>
      <c r="F33" s="31">
        <v>9.0000000000000036</v>
      </c>
      <c r="G33" s="37">
        <v>2088.4870355132375</v>
      </c>
      <c r="H33" s="37">
        <v>156.8389752072344</v>
      </c>
      <c r="I33" s="37">
        <v>-1739.0635547139507</v>
      </c>
      <c r="J33" s="37">
        <v>156.55213075479651</v>
      </c>
      <c r="K33" s="37">
        <v>-1022.3943309893109</v>
      </c>
      <c r="L33" s="37">
        <v>673.92891925514414</v>
      </c>
      <c r="M33" s="11"/>
      <c r="N33" s="37">
        <f t="shared" si="6"/>
        <v>-672.97085019002407</v>
      </c>
      <c r="O33" s="37">
        <f t="shared" si="6"/>
        <v>987.32002521717504</v>
      </c>
      <c r="P33" s="38">
        <f t="shared" si="7"/>
        <v>0.15</v>
      </c>
      <c r="Q33" s="37">
        <f t="shared" si="7"/>
        <v>9.0000000000000036</v>
      </c>
      <c r="R33" s="37">
        <f t="shared" si="8"/>
        <v>285.35252248930379</v>
      </c>
      <c r="S33" s="37">
        <f t="shared" si="0"/>
        <v>134.94482662187198</v>
      </c>
      <c r="T33" s="37">
        <f t="shared" si="1"/>
        <v>-372.50773520599415</v>
      </c>
      <c r="U33" s="37">
        <f t="shared" si="2"/>
        <v>134.89552523160918</v>
      </c>
      <c r="V33" s="37">
        <f t="shared" si="3"/>
        <v>-249.33021237832168</v>
      </c>
      <c r="W33" s="39">
        <f t="shared" si="4"/>
        <v>223.81966075510641</v>
      </c>
      <c r="X33" s="56">
        <v>9.0000000000000036</v>
      </c>
      <c r="Y33" s="47"/>
      <c r="Z33" s="51"/>
      <c r="AA33" s="55">
        <f>AA15</f>
        <v>251.609958664982</v>
      </c>
      <c r="AB33" s="60"/>
      <c r="AC33" s="51"/>
      <c r="AD33" s="55">
        <f>AD15</f>
        <v>-275.29594492168616</v>
      </c>
      <c r="AE33" s="51"/>
      <c r="AF33" s="51"/>
      <c r="AG33" s="55">
        <f>AG15</f>
        <v>-224.64567892558352</v>
      </c>
    </row>
    <row r="34" spans="4:42">
      <c r="D34" s="36" t="s">
        <v>34</v>
      </c>
      <c r="E34" s="31">
        <v>0.15</v>
      </c>
      <c r="F34" s="31">
        <v>10.000000000000004</v>
      </c>
      <c r="G34" s="37">
        <v>667.52540353585937</v>
      </c>
      <c r="H34" s="37">
        <v>99.044320872279968</v>
      </c>
      <c r="I34" s="37">
        <v>-1528.7105925881344</v>
      </c>
      <c r="J34" s="37">
        <v>105.09502906247462</v>
      </c>
      <c r="K34" s="37">
        <v>1138.35084228087</v>
      </c>
      <c r="L34" s="37">
        <v>399.3326683431294</v>
      </c>
      <c r="M34" s="11"/>
      <c r="N34" s="37">
        <f t="shared" si="6"/>
        <v>277.16565322859492</v>
      </c>
      <c r="O34" s="37">
        <f t="shared" si="6"/>
        <v>603.47201827788399</v>
      </c>
      <c r="P34" s="38">
        <f t="shared" si="7"/>
        <v>0.15</v>
      </c>
      <c r="Q34" s="37">
        <f t="shared" si="7"/>
        <v>10.000000000000004</v>
      </c>
      <c r="R34" s="37">
        <f t="shared" si="8"/>
        <v>145.04592205460338</v>
      </c>
      <c r="S34" s="37">
        <f t="shared" si="0"/>
        <v>83.027994649066727</v>
      </c>
      <c r="T34" s="37">
        <f t="shared" si="1"/>
        <v>-232.43213977920806</v>
      </c>
      <c r="U34" s="37">
        <f t="shared" si="2"/>
        <v>84.067960119256412</v>
      </c>
      <c r="V34" s="37">
        <f t="shared" si="3"/>
        <v>225.96904433890208</v>
      </c>
      <c r="W34" s="39">
        <f t="shared" si="4"/>
        <v>134.64005437061897</v>
      </c>
      <c r="X34" s="56">
        <v>10.000000000000004</v>
      </c>
      <c r="Y34" s="47"/>
      <c r="Z34" s="51"/>
      <c r="AA34" s="55">
        <f>AA14</f>
        <v>208.75165180868009</v>
      </c>
      <c r="AB34" s="60"/>
      <c r="AC34" s="51"/>
      <c r="AD34" s="55">
        <f>AD14</f>
        <v>-179.48772805418889</v>
      </c>
      <c r="AE34" s="51"/>
      <c r="AF34" s="51"/>
      <c r="AG34" s="55">
        <f>AG14</f>
        <v>313.47548267354011</v>
      </c>
    </row>
    <row r="35" spans="4:42">
      <c r="D35" s="36" t="s">
        <v>1</v>
      </c>
      <c r="E35" s="31">
        <v>0.15</v>
      </c>
      <c r="F35" s="31">
        <v>11.000000000000004</v>
      </c>
      <c r="G35" s="37">
        <v>-101.85029969483338</v>
      </c>
      <c r="H35" s="37">
        <v>109.59814041893722</v>
      </c>
      <c r="I35" s="37">
        <v>-1566.3755247184579</v>
      </c>
      <c r="J35" s="37">
        <v>117.96866348164053</v>
      </c>
      <c r="K35" s="37">
        <v>2215.6647889680748</v>
      </c>
      <c r="L35" s="37">
        <v>259.3107912850387</v>
      </c>
      <c r="M35" s="11"/>
      <c r="N35" s="37">
        <f t="shared" si="6"/>
        <v>547.43896455478352</v>
      </c>
      <c r="O35" s="37">
        <f t="shared" si="6"/>
        <v>486.87759518561643</v>
      </c>
      <c r="P35" s="38">
        <f t="shared" si="7"/>
        <v>0.15</v>
      </c>
      <c r="Q35" s="37">
        <f t="shared" si="7"/>
        <v>11.000000000000004</v>
      </c>
      <c r="R35" s="37">
        <f t="shared" si="8"/>
        <v>42.370616488129976</v>
      </c>
      <c r="S35" s="37">
        <f t="shared" si="0"/>
        <v>72.089417357931637</v>
      </c>
      <c r="T35" s="37">
        <f t="shared" si="1"/>
        <v>-209.34465656280548</v>
      </c>
      <c r="U35" s="37">
        <f t="shared" si="2"/>
        <v>73.528101009333767</v>
      </c>
      <c r="V35" s="37">
        <f t="shared" si="3"/>
        <v>440.6935223520673</v>
      </c>
      <c r="W35" s="39">
        <f t="shared" si="4"/>
        <v>97.82127922554281</v>
      </c>
      <c r="X35" s="56">
        <v>11.000000000000004</v>
      </c>
      <c r="Y35" s="47"/>
      <c r="Z35" s="51"/>
      <c r="AA35" s="55">
        <f>AA13</f>
        <v>145.21139966821741</v>
      </c>
      <c r="AB35" s="60"/>
      <c r="AC35" s="51"/>
      <c r="AD35" s="55">
        <f>AD13</f>
        <v>-127.33699250958185</v>
      </c>
      <c r="AE35" s="51"/>
      <c r="AF35" s="51"/>
      <c r="AG35" s="55">
        <f>AG13</f>
        <v>541.84135266019962</v>
      </c>
    </row>
    <row r="36" spans="4:42">
      <c r="D36" s="36" t="s">
        <v>1</v>
      </c>
      <c r="E36" s="31">
        <v>0.15</v>
      </c>
      <c r="F36" s="31">
        <v>12.000000000000004</v>
      </c>
      <c r="G36" s="37">
        <v>-62.819669029523709</v>
      </c>
      <c r="H36" s="37">
        <v>98.674702780443738</v>
      </c>
      <c r="I36" s="37">
        <v>-1032.0003433007716</v>
      </c>
      <c r="J36" s="37">
        <v>129.2861201077809</v>
      </c>
      <c r="K36" s="37">
        <v>2419.1959417097528</v>
      </c>
      <c r="L36" s="37">
        <v>299.66949505538605</v>
      </c>
      <c r="M36" s="11"/>
      <c r="N36" s="37">
        <f t="shared" si="6"/>
        <v>1324.3759293794574</v>
      </c>
      <c r="O36" s="37">
        <f t="shared" si="6"/>
        <v>527.63031794361063</v>
      </c>
      <c r="P36" s="38">
        <f t="shared" si="7"/>
        <v>0.15</v>
      </c>
      <c r="Q36" s="37">
        <f t="shared" si="7"/>
        <v>12.000000000000004</v>
      </c>
      <c r="R36" s="37">
        <f t="shared" si="8"/>
        <v>134.05648666142878</v>
      </c>
      <c r="S36" s="37">
        <f t="shared" si="0"/>
        <v>74.669280565471183</v>
      </c>
      <c r="T36" s="37">
        <f t="shared" si="1"/>
        <v>-32.521441728941952</v>
      </c>
      <c r="U36" s="37">
        <f t="shared" si="2"/>
        <v>79.930617918607254</v>
      </c>
      <c r="V36" s="37">
        <f t="shared" si="3"/>
        <v>560.65291975724199</v>
      </c>
      <c r="W36" s="39">
        <f t="shared" si="4"/>
        <v>109.21526048772694</v>
      </c>
      <c r="X36" s="56">
        <v>12.000000000000004</v>
      </c>
      <c r="Y36" s="47"/>
      <c r="Z36" s="51"/>
      <c r="AA36" s="55">
        <f>AA12</f>
        <v>119.55396833278425</v>
      </c>
      <c r="AB36" s="60"/>
      <c r="AC36" s="51"/>
      <c r="AD36" s="55">
        <f>AD12</f>
        <v>-60.803209288459719</v>
      </c>
      <c r="AE36" s="51"/>
      <c r="AF36" s="51"/>
      <c r="AG36" s="55">
        <f>AG12</f>
        <v>560.89399259931292</v>
      </c>
    </row>
    <row r="37" spans="4:42">
      <c r="D37" s="36" t="s">
        <v>1</v>
      </c>
      <c r="E37" s="31">
        <v>0.15</v>
      </c>
      <c r="F37" s="31">
        <v>13.000000000000004</v>
      </c>
      <c r="G37" s="37">
        <v>-7.6649372086172329</v>
      </c>
      <c r="H37" s="37">
        <v>96.88073635006829</v>
      </c>
      <c r="I37" s="37">
        <v>-623.89177050180717</v>
      </c>
      <c r="J37" s="37">
        <v>132.62697175152778</v>
      </c>
      <c r="K37" s="37">
        <v>2259.3495401606983</v>
      </c>
      <c r="L37" s="37">
        <v>170.82898851685286</v>
      </c>
      <c r="M37" s="11"/>
      <c r="N37" s="37">
        <f t="shared" si="6"/>
        <v>1627.7928324502739</v>
      </c>
      <c r="O37" s="37">
        <f t="shared" si="6"/>
        <v>400.33669661844891</v>
      </c>
      <c r="P37" s="38">
        <f t="shared" si="7"/>
        <v>0.15</v>
      </c>
      <c r="Q37" s="37">
        <f t="shared" si="7"/>
        <v>13.000000000000004</v>
      </c>
      <c r="R37" s="37">
        <f t="shared" si="8"/>
        <v>176.72242996651767</v>
      </c>
      <c r="S37" s="37">
        <f t="shared" si="0"/>
        <v>60.438202752810838</v>
      </c>
      <c r="T37" s="37">
        <f t="shared" si="1"/>
        <v>70.808442994250626</v>
      </c>
      <c r="U37" s="37">
        <f t="shared" si="2"/>
        <v>66.582086962436691</v>
      </c>
      <c r="V37" s="37">
        <f t="shared" si="3"/>
        <v>566.36554326436874</v>
      </c>
      <c r="W37" s="39">
        <f t="shared" si="4"/>
        <v>73.148058593976998</v>
      </c>
      <c r="X37" s="56">
        <v>13.000000000000004</v>
      </c>
      <c r="Y37" s="47"/>
      <c r="Z37" s="51"/>
      <c r="AA37" s="55">
        <f>AA11</f>
        <v>145.64313287919737</v>
      </c>
      <c r="AB37" s="60"/>
      <c r="AC37" s="51"/>
      <c r="AD37" s="55">
        <f>AD11</f>
        <v>25.475494435795756</v>
      </c>
      <c r="AE37" s="51"/>
      <c r="AF37" s="51"/>
      <c r="AG37" s="55">
        <f>AG11</f>
        <v>496.58483592695615</v>
      </c>
    </row>
    <row r="38" spans="4:42">
      <c r="D38" s="36" t="s">
        <v>1</v>
      </c>
      <c r="E38" s="31">
        <v>0.15</v>
      </c>
      <c r="F38" s="31">
        <v>14.000000000000004</v>
      </c>
      <c r="G38" s="37">
        <v>272.13476318942992</v>
      </c>
      <c r="H38" s="37">
        <v>106.70224107490196</v>
      </c>
      <c r="I38" s="37">
        <v>-797.05428520050873</v>
      </c>
      <c r="J38" s="37">
        <v>173.36776069788857</v>
      </c>
      <c r="K38" s="37">
        <v>1433.370929953101</v>
      </c>
      <c r="L38" s="37">
        <v>293.58687695480171</v>
      </c>
      <c r="M38" s="11"/>
      <c r="N38" s="37">
        <f t="shared" si="6"/>
        <v>908.45140794202223</v>
      </c>
      <c r="O38" s="37">
        <f t="shared" si="6"/>
        <v>573.65687872759224</v>
      </c>
      <c r="P38" s="38">
        <f t="shared" si="7"/>
        <v>0.15</v>
      </c>
      <c r="Q38" s="37">
        <f t="shared" si="7"/>
        <v>14.000000000000004</v>
      </c>
      <c r="R38" s="37">
        <f t="shared" si="8"/>
        <v>146.13503516684196</v>
      </c>
      <c r="S38" s="37">
        <f t="shared" si="0"/>
        <v>81.083168795579184</v>
      </c>
      <c r="T38" s="37">
        <f t="shared" si="1"/>
        <v>-37.631832525178744</v>
      </c>
      <c r="U38" s="37">
        <f t="shared" si="2"/>
        <v>92.541304980780012</v>
      </c>
      <c r="V38" s="37">
        <f t="shared" si="3"/>
        <v>345.72250132934795</v>
      </c>
      <c r="W38" s="39">
        <f t="shared" si="4"/>
        <v>113.20396558743698</v>
      </c>
      <c r="X38" s="56">
        <v>14.000000000000004</v>
      </c>
      <c r="Y38" s="47"/>
      <c r="Z38" s="51"/>
      <c r="AA38" s="55">
        <f>AA10</f>
        <v>136.59622553147892</v>
      </c>
      <c r="AB38" s="60"/>
      <c r="AC38" s="51"/>
      <c r="AD38" s="55">
        <f>AD10</f>
        <v>-3.6307720342828382</v>
      </c>
      <c r="AE38" s="51"/>
      <c r="AF38" s="51"/>
      <c r="AG38" s="55">
        <f>AG10</f>
        <v>352.35033737100866</v>
      </c>
    </row>
    <row r="39" spans="4:42">
      <c r="D39" s="36" t="s">
        <v>1</v>
      </c>
      <c r="E39" s="31">
        <v>0.15</v>
      </c>
      <c r="F39" s="31">
        <v>15.000000000000004</v>
      </c>
      <c r="G39" s="37">
        <v>542.54706818817442</v>
      </c>
      <c r="H39" s="37">
        <v>111.66690549364205</v>
      </c>
      <c r="I39" s="37">
        <v>-638.17978660353174</v>
      </c>
      <c r="J39" s="37">
        <v>168.88820121719846</v>
      </c>
      <c r="K39" s="37">
        <v>1372.574478641179</v>
      </c>
      <c r="L39" s="37">
        <v>231.31229231373095</v>
      </c>
      <c r="M39" s="11"/>
      <c r="N39" s="37">
        <f t="shared" si="6"/>
        <v>1276.9417602258218</v>
      </c>
      <c r="O39" s="37">
        <f t="shared" si="6"/>
        <v>511.86739902457145</v>
      </c>
      <c r="P39" s="38">
        <f t="shared" si="7"/>
        <v>0.15</v>
      </c>
      <c r="Q39" s="37">
        <f t="shared" si="7"/>
        <v>15.000000000000004</v>
      </c>
      <c r="R39" s="37">
        <f t="shared" si="8"/>
        <v>232.91578236954174</v>
      </c>
      <c r="S39" s="37">
        <f t="shared" si="0"/>
        <v>75.178246150032265</v>
      </c>
      <c r="T39" s="37">
        <f t="shared" si="1"/>
        <v>29.978354202217254</v>
      </c>
      <c r="U39" s="37">
        <f t="shared" ref="U39" si="14">E/1000/(1+nu)*(I39+J39+(nu/(1-2*nu))*(N39+O39))-T39</f>
        <v>85.013156352518507</v>
      </c>
      <c r="V39" s="37">
        <f t="shared" si="3"/>
        <v>375.57674354115187</v>
      </c>
      <c r="W39" s="39">
        <f t="shared" ref="W39" si="15">E/1000/(1+nu)*(K39+L39+(nu/(1-2*nu))*(N39+O39))-V39</f>
        <v>95.742297009735069</v>
      </c>
      <c r="X39" s="56">
        <v>15.000000000000004</v>
      </c>
      <c r="Y39" s="47"/>
      <c r="Z39" s="51"/>
      <c r="AA39" s="55">
        <f>AA9</f>
        <v>207.8038969541148</v>
      </c>
      <c r="AB39" s="60"/>
      <c r="AC39" s="51"/>
      <c r="AD39" s="55">
        <f>AD9</f>
        <v>17.600957692534237</v>
      </c>
      <c r="AE39" s="51"/>
      <c r="AF39" s="51"/>
      <c r="AG39" s="55">
        <f>AG9</f>
        <v>335.98483274412337</v>
      </c>
    </row>
    <row r="40" spans="4:42">
      <c r="D40" s="36" t="s">
        <v>1</v>
      </c>
      <c r="E40" s="31">
        <v>0.15</v>
      </c>
      <c r="F40" s="31">
        <v>16.000000000000004</v>
      </c>
      <c r="G40" s="37">
        <v>578.2231715018753</v>
      </c>
      <c r="H40" s="37">
        <v>88.247124110411733</v>
      </c>
      <c r="I40" s="37">
        <v>-567.4961656684651</v>
      </c>
      <c r="J40" s="37">
        <v>137.51958762124531</v>
      </c>
      <c r="K40" s="37">
        <v>980.52848283973265</v>
      </c>
      <c r="L40" s="37">
        <v>237.04865713965398</v>
      </c>
      <c r="M40" s="11"/>
      <c r="N40" s="37">
        <f t="shared" ref="N40:O41" si="16">SUM(G40,I40,K40)</f>
        <v>991.25548867314285</v>
      </c>
      <c r="O40" s="37">
        <f t="shared" si="16"/>
        <v>462.81536887131102</v>
      </c>
      <c r="P40" s="38">
        <f t="shared" ref="P40:Q41" si="17">E40</f>
        <v>0.15</v>
      </c>
      <c r="Q40" s="37">
        <f t="shared" si="17"/>
        <v>16.000000000000004</v>
      </c>
      <c r="R40" s="37">
        <f t="shared" ref="R40:R41" si="18">E/1000/(1+nu)*(G40+(nu/(1-2*nu))*N40)</f>
        <v>207.80067667550981</v>
      </c>
      <c r="S40" s="37">
        <f t="shared" ref="S40:S41" si="19">E/1000/(1+nu)*(G40+H40+(nu/(1-2*nu))*(N40+O40))-R40</f>
        <v>65.787905426776717</v>
      </c>
      <c r="T40" s="37">
        <f t="shared" ref="T40:T41" si="20">E/1000/(1+nu)*(I40+(nu/(1-2*nu))*N40)</f>
        <v>10.88016559935757</v>
      </c>
      <c r="U40" s="37">
        <f t="shared" ref="U40:U41" si="21">E/1000/(1+nu)*(I40+J40+(nu/(1-2*nu))*(N40+O40))-T40</f>
        <v>74.256610092701209</v>
      </c>
      <c r="V40" s="37">
        <f t="shared" ref="V40:V41" si="22">E/1000/(1+nu)*(K40+(nu/(1-2*nu))*N40)</f>
        <v>276.94690206170401</v>
      </c>
      <c r="W40" s="39">
        <f t="shared" ref="W40" si="23">E/1000/(1+nu)*(K40+L40+(nu/(1-2*nu))*(N40+O40))-V40</f>
        <v>91.363168916177756</v>
      </c>
      <c r="X40" s="56">
        <v>16.000000000000004</v>
      </c>
      <c r="Y40" s="47"/>
      <c r="Z40" s="51"/>
      <c r="AA40" s="55">
        <f>AA8</f>
        <v>168.57887330980245</v>
      </c>
      <c r="AB40" s="60"/>
      <c r="AC40" s="51"/>
      <c r="AD40" s="55">
        <f>AD8</f>
        <v>-14.603016663822991</v>
      </c>
      <c r="AE40" s="51"/>
      <c r="AF40" s="51"/>
      <c r="AG40" s="55">
        <f>AG8</f>
        <v>242.75363808614696</v>
      </c>
    </row>
    <row r="41" spans="4:42">
      <c r="D41" s="40" t="s">
        <v>1</v>
      </c>
      <c r="E41" s="41">
        <v>0.15</v>
      </c>
      <c r="F41" s="41">
        <v>24.000000000000004</v>
      </c>
      <c r="G41" s="42">
        <v>739.29416534671418</v>
      </c>
      <c r="H41" s="42">
        <v>117.34396537862597</v>
      </c>
      <c r="I41" s="42">
        <f>I7</f>
        <v>-750.75571389083598</v>
      </c>
      <c r="J41" s="42">
        <v>139.71337764215605</v>
      </c>
      <c r="K41" s="42">
        <v>-159.02367246543147</v>
      </c>
      <c r="L41" s="42">
        <v>301.10100008116206</v>
      </c>
      <c r="M41" s="18"/>
      <c r="N41" s="42">
        <f t="shared" si="16"/>
        <v>-170.48522100955327</v>
      </c>
      <c r="O41" s="42">
        <f t="shared" si="16"/>
        <v>558.15834310194407</v>
      </c>
      <c r="P41" s="43">
        <f t="shared" si="17"/>
        <v>0.15</v>
      </c>
      <c r="Q41" s="42">
        <f t="shared" si="17"/>
        <v>24.000000000000004</v>
      </c>
      <c r="R41" s="42">
        <f t="shared" si="18"/>
        <v>108.41936362104661</v>
      </c>
      <c r="S41" s="42">
        <f t="shared" si="19"/>
        <v>81.217062826226481</v>
      </c>
      <c r="T41" s="42">
        <f t="shared" si="20"/>
        <v>-147.68295937290731</v>
      </c>
      <c r="U41" s="42">
        <f t="shared" si="21"/>
        <v>85.061805559020698</v>
      </c>
      <c r="V41" s="42">
        <f t="shared" si="22"/>
        <v>-45.97901475291593</v>
      </c>
      <c r="W41" s="44">
        <f>E/1000/(1+nu)*(K41+L41+(nu/(1-2*nu))*(N41+O41))-V41</f>
        <v>112.80030316572487</v>
      </c>
      <c r="X41" s="57">
        <v>24.000000000000004</v>
      </c>
      <c r="Y41" s="61"/>
      <c r="Z41" s="58"/>
      <c r="AA41" s="59">
        <f>AA7</f>
        <v>135.85150837024162</v>
      </c>
      <c r="AB41" s="62"/>
      <c r="AC41" s="58"/>
      <c r="AD41" s="59">
        <f>AD7</f>
        <v>-133.85275027952909</v>
      </c>
      <c r="AE41" s="58"/>
      <c r="AF41" s="58"/>
      <c r="AG41" s="59">
        <f>AG7</f>
        <v>-24.017555597188686</v>
      </c>
    </row>
    <row r="42" spans="4:42">
      <c r="F42"/>
    </row>
    <row r="43" spans="4:42">
      <c r="F43"/>
      <c r="R43" s="26" t="s">
        <v>35</v>
      </c>
    </row>
    <row r="44" spans="4:42">
      <c r="F44"/>
    </row>
    <row r="45" spans="4:42">
      <c r="F45"/>
      <c r="AP45" t="s">
        <v>21</v>
      </c>
    </row>
    <row r="46" spans="4:42">
      <c r="F46"/>
    </row>
    <row r="47" spans="4:42">
      <c r="F47"/>
    </row>
    <row r="48" spans="4:42">
      <c r="F48"/>
    </row>
    <row r="49" spans="6:6">
      <c r="F49"/>
    </row>
    <row r="50" spans="6:6">
      <c r="F50"/>
    </row>
    <row r="51" spans="6:6">
      <c r="F51"/>
    </row>
    <row r="52" spans="6:6">
      <c r="F52"/>
    </row>
    <row r="53" spans="6:6">
      <c r="F53"/>
    </row>
    <row r="54" spans="6:6">
      <c r="F54"/>
    </row>
    <row r="55" spans="6:6">
      <c r="F55"/>
    </row>
    <row r="56" spans="6:6">
      <c r="F56"/>
    </row>
    <row r="57" spans="6:6">
      <c r="F57"/>
    </row>
    <row r="58" spans="6:6">
      <c r="F58"/>
    </row>
    <row r="59" spans="6:6">
      <c r="F59"/>
    </row>
    <row r="60" spans="6:6">
      <c r="F60"/>
    </row>
    <row r="61" spans="6:6">
      <c r="F61"/>
    </row>
    <row r="62" spans="6:6">
      <c r="F62"/>
    </row>
    <row r="63" spans="6:6">
      <c r="F63"/>
    </row>
    <row r="64" spans="6:6">
      <c r="F64"/>
    </row>
    <row r="65" spans="6:6">
      <c r="F65"/>
    </row>
    <row r="66" spans="6:6">
      <c r="F66"/>
    </row>
    <row r="67" spans="6:6">
      <c r="F67"/>
    </row>
    <row r="68" spans="6:6">
      <c r="F68"/>
    </row>
    <row r="69" spans="6:6">
      <c r="F69"/>
    </row>
    <row r="70" spans="6:6">
      <c r="F70"/>
    </row>
    <row r="71" spans="6:6">
      <c r="F71"/>
    </row>
    <row r="72" spans="6:6">
      <c r="F72"/>
    </row>
    <row r="73" spans="6:6">
      <c r="F73"/>
    </row>
    <row r="74" spans="6:6">
      <c r="F74"/>
    </row>
    <row r="75" spans="6:6">
      <c r="F75"/>
    </row>
    <row r="76" spans="6:6">
      <c r="F76"/>
    </row>
    <row r="77" spans="6:6">
      <c r="F77"/>
    </row>
    <row r="78" spans="6:6">
      <c r="F78"/>
    </row>
  </sheetData>
  <mergeCells count="11">
    <mergeCell ref="V5:W5"/>
    <mergeCell ref="G5:H5"/>
    <mergeCell ref="I5:J5"/>
    <mergeCell ref="K5:L5"/>
    <mergeCell ref="R5:S5"/>
    <mergeCell ref="T5:U5"/>
    <mergeCell ref="Y4:Z4"/>
    <mergeCell ref="AC4:AD4"/>
    <mergeCell ref="AE4:AF4"/>
    <mergeCell ref="G4:L4"/>
    <mergeCell ref="R4:W4"/>
  </mergeCells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CCFFCC"/>
  </sheetPr>
  <dimension ref="D1:AX78"/>
  <sheetViews>
    <sheetView workbookViewId="0">
      <selection activeCell="Q7" sqref="Q7:W41"/>
    </sheetView>
  </sheetViews>
  <sheetFormatPr baseColWidth="10" defaultColWidth="8.83203125" defaultRowHeight="14" x14ac:dyDescent="0"/>
  <cols>
    <col min="4" max="4" width="13.83203125" customWidth="1"/>
    <col min="6" max="6" width="8.83203125" style="3"/>
    <col min="7" max="12" width="13.6640625" customWidth="1"/>
    <col min="14" max="14" width="12" customWidth="1"/>
    <col min="15" max="15" width="14.33203125" bestFit="1" customWidth="1"/>
    <col min="16" max="16" width="20" customWidth="1"/>
    <col min="17" max="23" width="13.6640625" customWidth="1"/>
  </cols>
  <sheetData>
    <row r="1" spans="4:50">
      <c r="L1" t="s">
        <v>12</v>
      </c>
      <c r="M1">
        <v>220</v>
      </c>
      <c r="N1" t="s">
        <v>14</v>
      </c>
      <c r="P1" t="s">
        <v>19</v>
      </c>
      <c r="Q1">
        <f>E/2/(1+nu)</f>
        <v>85.9375</v>
      </c>
    </row>
    <row r="2" spans="4:50">
      <c r="L2" t="s">
        <v>13</v>
      </c>
      <c r="M2">
        <v>0.28000000000000003</v>
      </c>
      <c r="P2" t="s">
        <v>20</v>
      </c>
      <c r="Q2">
        <f>E*nu/(1+nu)/(1-2*nu)</f>
        <v>109.37500000000003</v>
      </c>
    </row>
    <row r="3" spans="4:50">
      <c r="R3">
        <f>(2*G*G7+Q2*N7)/1000</f>
        <v>135.63992160110746</v>
      </c>
      <c r="S3">
        <f>(2*G*(G7+H7)+Q2*(N7+O7))/1000-R7</f>
        <v>83.386816252001665</v>
      </c>
    </row>
    <row r="4" spans="4:50">
      <c r="D4" s="20" t="s">
        <v>24</v>
      </c>
      <c r="G4" s="66" t="s">
        <v>10</v>
      </c>
      <c r="H4" s="66"/>
      <c r="I4" s="66"/>
      <c r="J4" s="66"/>
      <c r="K4" s="66"/>
      <c r="L4" s="66"/>
      <c r="R4" s="65" t="s">
        <v>11</v>
      </c>
      <c r="S4" s="65"/>
      <c r="T4" s="65"/>
      <c r="U4" s="65"/>
      <c r="V4" s="65"/>
      <c r="W4" s="65"/>
      <c r="AW4">
        <v>800</v>
      </c>
      <c r="AX4">
        <v>-9.6</v>
      </c>
    </row>
    <row r="5" spans="4:50">
      <c r="D5" s="4" t="s">
        <v>33</v>
      </c>
      <c r="G5" s="64" t="s">
        <v>8</v>
      </c>
      <c r="H5" s="64"/>
      <c r="I5" s="64" t="s">
        <v>7</v>
      </c>
      <c r="J5" s="64"/>
      <c r="K5" s="64" t="s">
        <v>9</v>
      </c>
      <c r="L5" s="64"/>
      <c r="N5" s="63" t="s">
        <v>17</v>
      </c>
      <c r="O5" s="63" t="s">
        <v>18</v>
      </c>
      <c r="P5" s="4"/>
      <c r="Q5" s="4"/>
      <c r="R5" s="64" t="s">
        <v>8</v>
      </c>
      <c r="S5" s="64"/>
      <c r="T5" s="64" t="s">
        <v>7</v>
      </c>
      <c r="U5" s="64"/>
      <c r="V5" s="64" t="s">
        <v>9</v>
      </c>
      <c r="W5" s="64"/>
      <c r="AW5">
        <v>-800</v>
      </c>
      <c r="AX5">
        <v>-9.6</v>
      </c>
    </row>
    <row r="6" spans="4:50">
      <c r="D6" s="63" t="s">
        <v>2</v>
      </c>
      <c r="E6" s="63" t="s">
        <v>3</v>
      </c>
      <c r="F6" s="63" t="s">
        <v>4</v>
      </c>
      <c r="G6" s="63" t="s">
        <v>5</v>
      </c>
      <c r="H6" s="63" t="s">
        <v>6</v>
      </c>
      <c r="I6" s="63" t="s">
        <v>5</v>
      </c>
      <c r="J6" s="63" t="s">
        <v>6</v>
      </c>
      <c r="K6" s="63" t="s">
        <v>5</v>
      </c>
      <c r="L6" s="63" t="s">
        <v>6</v>
      </c>
      <c r="N6" s="3"/>
      <c r="O6" s="3"/>
      <c r="P6" s="63" t="s">
        <v>3</v>
      </c>
      <c r="Q6" s="63" t="s">
        <v>4</v>
      </c>
      <c r="R6" s="63" t="s">
        <v>15</v>
      </c>
      <c r="S6" s="63" t="s">
        <v>16</v>
      </c>
      <c r="T6" s="63" t="s">
        <v>15</v>
      </c>
      <c r="U6" s="63" t="s">
        <v>16</v>
      </c>
      <c r="V6" s="63" t="s">
        <v>15</v>
      </c>
      <c r="W6" s="63" t="s">
        <v>16</v>
      </c>
      <c r="AX6">
        <v>9.6</v>
      </c>
    </row>
    <row r="7" spans="4:50">
      <c r="D7" s="3" t="s">
        <v>1</v>
      </c>
      <c r="E7" s="3">
        <v>0.15</v>
      </c>
      <c r="F7" s="3">
        <v>-24</v>
      </c>
      <c r="G7" s="2">
        <v>779.76366931824157</v>
      </c>
      <c r="H7" s="2">
        <v>126.6326064546945</v>
      </c>
      <c r="I7" s="2">
        <v>-725.67095044201142</v>
      </c>
      <c r="J7" s="2">
        <v>145.64500131225259</v>
      </c>
      <c r="K7" s="2">
        <v>-39.299201737627165</v>
      </c>
      <c r="L7" s="2">
        <v>291.12204496540522</v>
      </c>
      <c r="N7" s="2">
        <f>SUM(G7,I7,K7)</f>
        <v>14.793517138602986</v>
      </c>
      <c r="O7" s="2">
        <f>SUM(H7,J7,L7)</f>
        <v>563.39965273235225</v>
      </c>
      <c r="P7" s="6">
        <f>E7</f>
        <v>0.15</v>
      </c>
      <c r="Q7" s="2">
        <f>F7</f>
        <v>-24</v>
      </c>
      <c r="R7" s="2">
        <f>E/1000/(1+nu)*(G7+(nu/(1-2*nu))*N7)</f>
        <v>135.63992160110746</v>
      </c>
      <c r="S7" s="2">
        <f t="shared" ref="S7:S39" si="0">E/1000/(1+nu)*(G7+H7+(nu/(1-2*nu))*(N7+O7))-R7</f>
        <v>83.386816252001665</v>
      </c>
      <c r="T7" s="2">
        <f t="shared" ref="T7:T39" si="1">E/1000/(1+nu)*(I7+(nu/(1-2*nu))*N7)</f>
        <v>-123.10665367018601</v>
      </c>
      <c r="U7" s="2">
        <f t="shared" ref="U7:U38" si="2">E/1000/(1+nu)*(I7+J7+(nu/(1-2*nu))*(N7+O7))-T7</f>
        <v>86.654571618144445</v>
      </c>
      <c r="V7" s="2">
        <f t="shared" ref="V7:V39" si="3">E/1000/(1+nu)*(K7+(nu/(1-2*nu))*N7)</f>
        <v>-5.1365093616199671</v>
      </c>
      <c r="W7" s="2">
        <f t="shared" ref="W7:W38" si="4">E/1000/(1+nu)*(K7+L7+(nu/(1-2*nu))*(N7+O7))-V7</f>
        <v>111.65843849603006</v>
      </c>
      <c r="AX7">
        <v>9.6</v>
      </c>
    </row>
    <row r="8" spans="4:50">
      <c r="D8" s="3" t="s">
        <v>1</v>
      </c>
      <c r="E8" s="3">
        <v>0.15</v>
      </c>
      <c r="F8" s="3">
        <v>-16</v>
      </c>
      <c r="G8" s="2">
        <v>255.81911511896001</v>
      </c>
      <c r="H8" s="2">
        <v>101.19948346454279</v>
      </c>
      <c r="I8" s="2">
        <v>-587.19850258152633</v>
      </c>
      <c r="J8" s="2">
        <v>138.83013101871347</v>
      </c>
      <c r="K8" s="2">
        <v>859.51308321032081</v>
      </c>
      <c r="L8" s="2">
        <v>312.79928893000636</v>
      </c>
      <c r="N8" s="2">
        <f t="shared" ref="N8:O39" si="5">SUM(G8,I8,K8)</f>
        <v>528.13369574775447</v>
      </c>
      <c r="O8" s="2">
        <f t="shared" si="5"/>
        <v>552.82890341326265</v>
      </c>
      <c r="P8" s="6">
        <f t="shared" ref="P8:Q39" si="6">E8</f>
        <v>0.15</v>
      </c>
      <c r="Q8" s="2">
        <f t="shared" si="6"/>
        <v>-16</v>
      </c>
      <c r="R8" s="2">
        <f t="shared" ref="R8:R39" si="7">E/1000/(1+nu)*(G8+(nu/(1-2*nu))*N8)</f>
        <v>101.73353338348191</v>
      </c>
      <c r="S8" s="2">
        <f t="shared" si="0"/>
        <v>77.859322531293898</v>
      </c>
      <c r="T8" s="2">
        <f t="shared" si="1"/>
        <v>-43.160119658789185</v>
      </c>
      <c r="U8" s="2">
        <f t="shared" si="2"/>
        <v>84.327090079667002</v>
      </c>
      <c r="V8" s="2">
        <f t="shared" si="3"/>
        <v>205.49343414918454</v>
      </c>
      <c r="W8" s="2">
        <f t="shared" si="4"/>
        <v>114.22803909567048</v>
      </c>
    </row>
    <row r="9" spans="4:50">
      <c r="D9" s="3" t="s">
        <v>1</v>
      </c>
      <c r="E9" s="3">
        <v>0.15</v>
      </c>
      <c r="F9" s="3">
        <v>-15</v>
      </c>
      <c r="G9" s="2">
        <v>328.78823172835718</v>
      </c>
      <c r="H9" s="2">
        <v>126.27045496368754</v>
      </c>
      <c r="I9" s="2">
        <v>-560.91210149112965</v>
      </c>
      <c r="J9" s="2">
        <v>120.47652434011923</v>
      </c>
      <c r="K9" s="2">
        <v>1133.2110066523171</v>
      </c>
      <c r="L9" s="2">
        <v>195.80485456637939</v>
      </c>
      <c r="N9" s="2">
        <f t="shared" si="5"/>
        <v>901.08713688954458</v>
      </c>
      <c r="O9" s="2">
        <f t="shared" si="5"/>
        <v>442.55183387018616</v>
      </c>
      <c r="P9" s="6">
        <f t="shared" si="6"/>
        <v>0.15</v>
      </c>
      <c r="Q9" s="2">
        <f t="shared" si="6"/>
        <v>-15</v>
      </c>
      <c r="R9" s="2">
        <f t="shared" si="7"/>
        <v>155.06688292560534</v>
      </c>
      <c r="S9" s="2">
        <f t="shared" si="0"/>
        <v>70.106841276435404</v>
      </c>
      <c r="T9" s="2">
        <f t="shared" si="1"/>
        <v>2.14963815350605</v>
      </c>
      <c r="U9" s="2">
        <f t="shared" si="2"/>
        <v>69.111009450509613</v>
      </c>
      <c r="V9" s="2">
        <f t="shared" si="3"/>
        <v>293.32704736566097</v>
      </c>
      <c r="W9" s="2">
        <f t="shared" si="4"/>
        <v>82.058066208148091</v>
      </c>
    </row>
    <row r="10" spans="4:50">
      <c r="D10" s="3" t="s">
        <v>1</v>
      </c>
      <c r="E10" s="3">
        <v>0.15</v>
      </c>
      <c r="F10" s="3">
        <v>-14</v>
      </c>
      <c r="G10" s="2">
        <v>-35.712268492711111</v>
      </c>
      <c r="H10" s="2">
        <v>124.7497991046684</v>
      </c>
      <c r="I10" s="2">
        <v>-455.45243757874982</v>
      </c>
      <c r="J10" s="2">
        <v>147.00638050349863</v>
      </c>
      <c r="K10" s="2">
        <v>1456.5002808779059</v>
      </c>
      <c r="L10" s="2">
        <v>244.79622488598807</v>
      </c>
      <c r="N10" s="2">
        <f t="shared" si="5"/>
        <v>965.33557480644492</v>
      </c>
      <c r="O10" s="2">
        <f t="shared" si="5"/>
        <v>516.5524044941551</v>
      </c>
      <c r="P10" s="6">
        <f t="shared" si="6"/>
        <v>0.15</v>
      </c>
      <c r="Q10" s="2">
        <f t="shared" si="6"/>
        <v>-14</v>
      </c>
      <c r="R10" s="2">
        <f t="shared" si="7"/>
        <v>99.445532347270202</v>
      </c>
      <c r="S10" s="2">
        <f t="shared" si="0"/>
        <v>77.939290962663065</v>
      </c>
      <c r="T10" s="2">
        <f t="shared" si="1"/>
        <v>27.302690785607297</v>
      </c>
      <c r="U10" s="2">
        <f t="shared" si="2"/>
        <v>81.764640890587032</v>
      </c>
      <c r="V10" s="2">
        <f t="shared" si="3"/>
        <v>355.91956427034506</v>
      </c>
      <c r="W10" s="2">
        <f t="shared" si="4"/>
        <v>98.572270393827353</v>
      </c>
    </row>
    <row r="11" spans="4:50">
      <c r="D11" s="3" t="s">
        <v>1</v>
      </c>
      <c r="E11" s="3">
        <v>0.15</v>
      </c>
      <c r="F11" s="3">
        <v>-13</v>
      </c>
      <c r="G11" s="2">
        <v>-114.88967366113309</v>
      </c>
      <c r="H11" s="2">
        <v>115.27040449776857</v>
      </c>
      <c r="I11" s="2">
        <v>-754.1908804384833</v>
      </c>
      <c r="J11" s="2">
        <v>153.30628194775818</v>
      </c>
      <c r="K11" s="2">
        <v>1844.6369601515546</v>
      </c>
      <c r="L11" s="2">
        <v>185.14903938618204</v>
      </c>
      <c r="N11" s="2">
        <f t="shared" si="5"/>
        <v>975.55640605193821</v>
      </c>
      <c r="O11" s="2">
        <f t="shared" si="5"/>
        <v>453.72572583170881</v>
      </c>
      <c r="P11" s="6">
        <f t="shared" si="6"/>
        <v>0.15</v>
      </c>
      <c r="Q11" s="2">
        <f t="shared" si="6"/>
        <v>-13</v>
      </c>
      <c r="R11" s="2">
        <f t="shared" si="7"/>
        <v>86.954819251423515</v>
      </c>
      <c r="S11" s="2">
        <f t="shared" si="0"/>
        <v>69.43835203589714</v>
      </c>
      <c r="T11" s="2">
        <f t="shared" si="1"/>
        <v>-22.925075663433553</v>
      </c>
      <c r="U11" s="2">
        <f t="shared" si="2"/>
        <v>75.975768472614092</v>
      </c>
      <c r="V11" s="2">
        <f t="shared" si="3"/>
        <v>423.74845943797919</v>
      </c>
      <c r="W11" s="2">
        <f t="shared" si="4"/>
        <v>81.448742407343218</v>
      </c>
    </row>
    <row r="12" spans="4:50">
      <c r="D12" s="3" t="s">
        <v>1</v>
      </c>
      <c r="E12" s="3">
        <v>0.15</v>
      </c>
      <c r="F12" s="3">
        <v>-12</v>
      </c>
      <c r="G12" s="2">
        <v>-240.97183972471254</v>
      </c>
      <c r="H12" s="2">
        <v>121.39049964610089</v>
      </c>
      <c r="I12" s="2">
        <v>-1227.7332996882817</v>
      </c>
      <c r="J12" s="2">
        <v>131.32363627699101</v>
      </c>
      <c r="K12" s="2">
        <v>2555.4644036165505</v>
      </c>
      <c r="L12" s="2">
        <v>204.78112979670186</v>
      </c>
      <c r="N12" s="2">
        <f t="shared" si="5"/>
        <v>1086.7592642035563</v>
      </c>
      <c r="O12" s="2">
        <f t="shared" si="5"/>
        <v>457.49526571979379</v>
      </c>
      <c r="P12" s="6">
        <f t="shared" si="6"/>
        <v>0.15</v>
      </c>
      <c r="Q12" s="2">
        <f t="shared" si="6"/>
        <v>-12</v>
      </c>
      <c r="R12" s="2">
        <f t="shared" si="7"/>
        <v>77.447259569579018</v>
      </c>
      <c r="S12" s="2">
        <f t="shared" si="0"/>
        <v>70.902536814776056</v>
      </c>
      <c r="T12" s="2">
        <f t="shared" si="1"/>
        <v>-92.152366361659432</v>
      </c>
      <c r="U12" s="2">
        <f t="shared" si="2"/>
        <v>72.609794673210303</v>
      </c>
      <c r="V12" s="2">
        <f t="shared" si="3"/>
        <v>558.08473889385857</v>
      </c>
      <c r="W12" s="2">
        <f t="shared" si="4"/>
        <v>85.235301371910623</v>
      </c>
    </row>
    <row r="13" spans="4:50">
      <c r="D13" s="3" t="s">
        <v>1</v>
      </c>
      <c r="E13" s="3">
        <v>0.15</v>
      </c>
      <c r="F13" s="3">
        <v>-11</v>
      </c>
      <c r="G13" s="2">
        <v>249.10682658966658</v>
      </c>
      <c r="H13" s="2">
        <v>114.25061432708958</v>
      </c>
      <c r="I13" s="2">
        <v>-1315.0250805734368</v>
      </c>
      <c r="J13" s="2">
        <v>133.42266478774923</v>
      </c>
      <c r="K13" s="2">
        <v>2689.8420082944117</v>
      </c>
      <c r="L13" s="2">
        <v>195.41959847364069</v>
      </c>
      <c r="N13" s="2">
        <f t="shared" si="5"/>
        <v>1623.9237543106415</v>
      </c>
      <c r="O13" s="2">
        <f t="shared" si="5"/>
        <v>443.0928775884795</v>
      </c>
      <c r="P13" s="6">
        <f t="shared" si="6"/>
        <v>0.15</v>
      </c>
      <c r="Q13" s="2">
        <f t="shared" si="6"/>
        <v>-11</v>
      </c>
      <c r="R13" s="2">
        <f t="shared" si="7"/>
        <v>220.43189644782538</v>
      </c>
      <c r="S13" s="2">
        <f t="shared" si="0"/>
        <v>68.100107823708441</v>
      </c>
      <c r="T13" s="2">
        <f t="shared" si="1"/>
        <v>-48.403275095832996</v>
      </c>
      <c r="U13" s="2">
        <f t="shared" si="2"/>
        <v>71.39530399663434</v>
      </c>
      <c r="V13" s="2">
        <f t="shared" si="3"/>
        <v>639.93325580332851</v>
      </c>
      <c r="W13" s="2">
        <f t="shared" si="4"/>
        <v>82.05102697389691</v>
      </c>
    </row>
    <row r="14" spans="4:50">
      <c r="D14" s="3" t="s">
        <v>34</v>
      </c>
      <c r="E14" s="3">
        <v>0.15</v>
      </c>
      <c r="F14" s="3">
        <v>-10</v>
      </c>
      <c r="G14" s="2">
        <v>771.42766904920541</v>
      </c>
      <c r="H14" s="2">
        <v>140.89296833790411</v>
      </c>
      <c r="I14" s="2">
        <v>-1400.3873174064779</v>
      </c>
      <c r="J14" s="2">
        <v>153.06701754162646</v>
      </c>
      <c r="K14" s="2">
        <v>1668.9539968930922</v>
      </c>
      <c r="L14" s="2">
        <v>298.12497630249845</v>
      </c>
      <c r="N14" s="2">
        <f t="shared" si="5"/>
        <v>1039.9943485358197</v>
      </c>
      <c r="O14" s="2">
        <f t="shared" si="5"/>
        <v>592.08496218202902</v>
      </c>
      <c r="P14" s="6">
        <f t="shared" si="6"/>
        <v>0.15</v>
      </c>
      <c r="Q14" s="2">
        <f t="shared" si="6"/>
        <v>-10</v>
      </c>
      <c r="R14" s="2">
        <f t="shared" si="7"/>
        <v>246.33851248893745</v>
      </c>
      <c r="S14" s="2">
        <f t="shared" si="0"/>
        <v>88.975271671736778</v>
      </c>
      <c r="T14" s="2">
        <f t="shared" si="1"/>
        <v>-126.9421883081331</v>
      </c>
      <c r="U14" s="2">
        <f t="shared" si="2"/>
        <v>91.067686378626519</v>
      </c>
      <c r="V14" s="2">
        <f t="shared" si="3"/>
        <v>400.60085008710553</v>
      </c>
      <c r="W14" s="2">
        <f t="shared" si="4"/>
        <v>115.9995230406513</v>
      </c>
    </row>
    <row r="15" spans="4:50">
      <c r="D15" s="3" t="s">
        <v>0</v>
      </c>
      <c r="E15" s="3">
        <v>0.15</v>
      </c>
      <c r="F15" s="3">
        <v>-9</v>
      </c>
      <c r="G15" s="2">
        <v>895.17773669114604</v>
      </c>
      <c r="H15" s="2">
        <v>185.82412865728384</v>
      </c>
      <c r="I15" s="2">
        <v>-548.60023749083916</v>
      </c>
      <c r="J15" s="2">
        <v>189.78666623828053</v>
      </c>
      <c r="K15" s="2">
        <v>-675.87215087467655</v>
      </c>
      <c r="L15" s="2">
        <v>239.13652071756195</v>
      </c>
      <c r="N15" s="2">
        <f t="shared" si="5"/>
        <v>-329.29465167436967</v>
      </c>
      <c r="O15" s="2">
        <f t="shared" si="5"/>
        <v>614.74731561312637</v>
      </c>
      <c r="P15" s="6">
        <f t="shared" si="6"/>
        <v>0.15</v>
      </c>
      <c r="Q15" s="2">
        <f t="shared" si="6"/>
        <v>-9</v>
      </c>
      <c r="R15" s="2">
        <f t="shared" si="7"/>
        <v>117.84207096690653</v>
      </c>
      <c r="S15" s="2">
        <f t="shared" si="0"/>
        <v>99.176509758156357</v>
      </c>
      <c r="T15" s="2">
        <f t="shared" si="1"/>
        <v>-130.30726834562219</v>
      </c>
      <c r="U15" s="2">
        <f t="shared" si="2"/>
        <v>99.857570904890196</v>
      </c>
      <c r="V15" s="2">
        <f t="shared" si="3"/>
        <v>-152.18212845846921</v>
      </c>
      <c r="W15" s="2">
        <f t="shared" si="4"/>
        <v>108.33957714351666</v>
      </c>
    </row>
    <row r="16" spans="4:50">
      <c r="D16" s="3" t="s">
        <v>0</v>
      </c>
      <c r="E16" s="3">
        <v>0.15</v>
      </c>
      <c r="F16" s="3">
        <v>-8</v>
      </c>
      <c r="G16" s="2">
        <v>172.20495583524388</v>
      </c>
      <c r="H16" s="2">
        <v>201.83520308815048</v>
      </c>
      <c r="I16" s="2">
        <v>-38.758544824393773</v>
      </c>
      <c r="J16" s="2">
        <v>259.77308584791689</v>
      </c>
      <c r="K16" s="2">
        <v>-148.94336038111757</v>
      </c>
      <c r="L16" s="2">
        <v>414.58103295715318</v>
      </c>
      <c r="N16" s="2">
        <f t="shared" si="5"/>
        <v>-15.496949370267458</v>
      </c>
      <c r="O16" s="2">
        <f t="shared" si="5"/>
        <v>876.18932189322049</v>
      </c>
      <c r="P16" s="6">
        <f t="shared" si="6"/>
        <v>0.15</v>
      </c>
      <c r="Q16" s="2">
        <f t="shared" si="6"/>
        <v>-8</v>
      </c>
      <c r="R16" s="2">
        <f t="shared" si="7"/>
        <v>27.902747946809541</v>
      </c>
      <c r="S16" s="2">
        <f t="shared" si="0"/>
        <v>130.52363261284685</v>
      </c>
      <c r="T16" s="2">
        <f t="shared" si="1"/>
        <v>-8.3566037290656823</v>
      </c>
      <c r="U16" s="2">
        <f t="shared" si="2"/>
        <v>140.48170621218173</v>
      </c>
      <c r="V16" s="2">
        <f t="shared" si="3"/>
        <v>-27.294618902877584</v>
      </c>
      <c r="W16" s="2">
        <f t="shared" si="4"/>
        <v>167.08932212158169</v>
      </c>
    </row>
    <row r="17" spans="4:23">
      <c r="D17" s="3" t="s">
        <v>0</v>
      </c>
      <c r="E17" s="3">
        <v>0.15</v>
      </c>
      <c r="F17" s="3">
        <v>-7</v>
      </c>
      <c r="G17" s="2">
        <v>112.1856672615592</v>
      </c>
      <c r="H17" s="2">
        <v>187.61395267675317</v>
      </c>
      <c r="I17" s="2">
        <v>1891.5183009867421</v>
      </c>
      <c r="J17" s="2">
        <v>262.9132996593587</v>
      </c>
      <c r="K17" s="2">
        <v>-884.21307130006483</v>
      </c>
      <c r="L17" s="2">
        <v>1312.8267069753215</v>
      </c>
      <c r="N17" s="2">
        <f t="shared" si="5"/>
        <v>1119.4908969482367</v>
      </c>
      <c r="O17" s="2">
        <f t="shared" si="5"/>
        <v>1763.3539593114333</v>
      </c>
      <c r="P17" s="6">
        <f t="shared" si="6"/>
        <v>0.15</v>
      </c>
      <c r="Q17" s="2">
        <f t="shared" si="6"/>
        <v>-7</v>
      </c>
      <c r="R17" s="2">
        <f t="shared" si="7"/>
        <v>141.72622841429387</v>
      </c>
      <c r="S17" s="2">
        <f t="shared" si="0"/>
        <v>225.11298741600501</v>
      </c>
      <c r="T17" s="2">
        <f t="shared" si="1"/>
        <v>447.54902483580969</v>
      </c>
      <c r="U17" s="2">
        <f t="shared" si="2"/>
        <v>238.05506267864035</v>
      </c>
      <c r="V17" s="2">
        <f t="shared" si="3"/>
        <v>-29.529804775985241</v>
      </c>
      <c r="W17" s="2">
        <f t="shared" si="4"/>
        <v>418.50892956107145</v>
      </c>
    </row>
    <row r="18" spans="4:23">
      <c r="D18" s="3" t="s">
        <v>0</v>
      </c>
      <c r="E18" s="3">
        <v>0.15</v>
      </c>
      <c r="F18" s="3">
        <v>-6</v>
      </c>
      <c r="G18" s="2">
        <v>-66.968243889564206</v>
      </c>
      <c r="H18" s="2">
        <v>184.9435137670103</v>
      </c>
      <c r="I18" s="2">
        <v>1847.6599951711205</v>
      </c>
      <c r="J18" s="2">
        <v>316.19484246036427</v>
      </c>
      <c r="K18" s="2">
        <v>-1106.1311324677547</v>
      </c>
      <c r="L18" s="2">
        <v>747.33751789506027</v>
      </c>
      <c r="N18" s="2">
        <f t="shared" si="5"/>
        <v>674.56061881380151</v>
      </c>
      <c r="O18" s="2">
        <f t="shared" si="5"/>
        <v>1248.4758741224348</v>
      </c>
      <c r="P18" s="6">
        <f t="shared" si="6"/>
        <v>0.15</v>
      </c>
      <c r="Q18" s="2">
        <f t="shared" si="6"/>
        <v>-6</v>
      </c>
      <c r="R18" s="2">
        <f t="shared" si="7"/>
        <v>62.26990076424071</v>
      </c>
      <c r="S18" s="2">
        <f t="shared" si="0"/>
        <v>168.33921516084624</v>
      </c>
      <c r="T18" s="2">
        <f t="shared" si="1"/>
        <v>391.3466293527959</v>
      </c>
      <c r="U18" s="2">
        <f t="shared" si="2"/>
        <v>190.89803728001647</v>
      </c>
      <c r="V18" s="2">
        <f t="shared" si="3"/>
        <v>-116.33622071013579</v>
      </c>
      <c r="W18" s="2">
        <f t="shared" si="4"/>
        <v>265.00068462035483</v>
      </c>
    </row>
    <row r="19" spans="4:23">
      <c r="D19" s="3" t="s">
        <v>0</v>
      </c>
      <c r="E19" s="3">
        <v>0.15</v>
      </c>
      <c r="F19" s="3">
        <v>-5</v>
      </c>
      <c r="G19" s="2">
        <v>-74.046218064018078</v>
      </c>
      <c r="H19" s="2">
        <v>167.52303006446618</v>
      </c>
      <c r="I19" s="2">
        <v>1076.2092624841791</v>
      </c>
      <c r="J19" s="2">
        <v>414.42332838660946</v>
      </c>
      <c r="K19" s="2">
        <v>-868.03985883162943</v>
      </c>
      <c r="L19" s="2">
        <v>672.16384748033693</v>
      </c>
      <c r="N19" s="2">
        <f t="shared" si="5"/>
        <v>134.12318558853167</v>
      </c>
      <c r="O19" s="2">
        <f t="shared" si="5"/>
        <v>1254.1102059314126</v>
      </c>
      <c r="P19" s="6">
        <f t="shared" si="6"/>
        <v>0.15</v>
      </c>
      <c r="Q19" s="2">
        <f t="shared" si="6"/>
        <v>-5</v>
      </c>
      <c r="R19" s="2">
        <f t="shared" si="7"/>
        <v>1.9430296939925462</v>
      </c>
      <c r="S19" s="2">
        <f t="shared" si="0"/>
        <v>165.96132456607842</v>
      </c>
      <c r="T19" s="2">
        <f t="shared" si="1"/>
        <v>199.64319041321394</v>
      </c>
      <c r="U19" s="2">
        <f t="shared" si="2"/>
        <v>208.3973133401968</v>
      </c>
      <c r="V19" s="2">
        <f t="shared" si="3"/>
        <v>-134.52462731294065</v>
      </c>
      <c r="W19" s="2">
        <f t="shared" si="4"/>
        <v>252.69646505943118</v>
      </c>
    </row>
    <row r="20" spans="4:23">
      <c r="D20" s="3" t="s">
        <v>0</v>
      </c>
      <c r="E20" s="3">
        <v>0.15</v>
      </c>
      <c r="F20" s="3">
        <v>-4</v>
      </c>
      <c r="G20" s="2">
        <v>147.8353127795051</v>
      </c>
      <c r="H20" s="2">
        <v>124.25044111541888</v>
      </c>
      <c r="I20" s="2">
        <v>680.84151598517417</v>
      </c>
      <c r="J20" s="2">
        <v>253.25885438638591</v>
      </c>
      <c r="K20" s="2">
        <v>-1487.7482736838469</v>
      </c>
      <c r="L20" s="2">
        <v>770.50458347053745</v>
      </c>
      <c r="N20" s="2">
        <f t="shared" si="5"/>
        <v>-659.07144491916767</v>
      </c>
      <c r="O20" s="2">
        <f t="shared" si="5"/>
        <v>1148.0138789723424</v>
      </c>
      <c r="P20" s="6">
        <f t="shared" si="6"/>
        <v>0.15</v>
      </c>
      <c r="Q20" s="2">
        <f t="shared" si="6"/>
        <v>-4</v>
      </c>
      <c r="R20" s="2">
        <f t="shared" si="7"/>
        <v>-46.676744904056534</v>
      </c>
      <c r="S20" s="2">
        <f t="shared" si="0"/>
        <v>146.91956257931258</v>
      </c>
      <c r="T20" s="2">
        <f t="shared" si="1"/>
        <v>44.933696271917839</v>
      </c>
      <c r="U20" s="2">
        <f t="shared" si="2"/>
        <v>169.09288361026006</v>
      </c>
      <c r="V20" s="2">
        <f t="shared" si="3"/>
        <v>-327.79267382744518</v>
      </c>
      <c r="W20" s="2">
        <f t="shared" si="4"/>
        <v>257.99449329659859</v>
      </c>
    </row>
    <row r="21" spans="4:23">
      <c r="D21" s="3" t="s">
        <v>0</v>
      </c>
      <c r="E21" s="3">
        <v>0.15</v>
      </c>
      <c r="F21" s="3">
        <v>-3</v>
      </c>
      <c r="G21" s="2">
        <v>566.90634735760318</v>
      </c>
      <c r="H21" s="2">
        <v>172.34440201992595</v>
      </c>
      <c r="I21" s="2">
        <v>1340.9011511450983</v>
      </c>
      <c r="J21" s="2">
        <v>281.78187525857243</v>
      </c>
      <c r="K21" s="2">
        <v>-964.79357312767536</v>
      </c>
      <c r="L21" s="2">
        <v>630.1119781528248</v>
      </c>
      <c r="N21" s="2">
        <f t="shared" si="5"/>
        <v>943.01392537502613</v>
      </c>
      <c r="O21" s="2">
        <f t="shared" si="5"/>
        <v>1084.2382554313231</v>
      </c>
      <c r="P21" s="6">
        <f t="shared" si="6"/>
        <v>0.15</v>
      </c>
      <c r="Q21" s="2">
        <f t="shared" si="6"/>
        <v>-3</v>
      </c>
      <c r="R21" s="2">
        <f t="shared" si="7"/>
        <v>200.57917653998157</v>
      </c>
      <c r="S21" s="2">
        <f t="shared" si="0"/>
        <v>148.21025328497575</v>
      </c>
      <c r="T21" s="2">
        <f t="shared" si="1"/>
        <v>333.60953344095731</v>
      </c>
      <c r="U21" s="2">
        <f t="shared" si="2"/>
        <v>167.01981899786807</v>
      </c>
      <c r="V21" s="2">
        <f t="shared" si="3"/>
        <v>-62.681747293425694</v>
      </c>
      <c r="W21" s="2">
        <f t="shared" si="4"/>
        <v>226.88905543281774</v>
      </c>
    </row>
    <row r="22" spans="4:23">
      <c r="D22" s="3" t="s">
        <v>0</v>
      </c>
      <c r="E22" s="3">
        <v>0.15</v>
      </c>
      <c r="F22" s="3">
        <v>-2</v>
      </c>
      <c r="G22" s="2">
        <v>337.03182833707626</v>
      </c>
      <c r="H22" s="2">
        <v>244.72121827682133</v>
      </c>
      <c r="I22" s="2">
        <v>905.3347404053352</v>
      </c>
      <c r="J22" s="2">
        <v>222.59773380150341</v>
      </c>
      <c r="K22" s="2">
        <v>-1244.6110462694967</v>
      </c>
      <c r="L22" s="2">
        <v>1135.436679324255</v>
      </c>
      <c r="N22" s="2">
        <f t="shared" si="5"/>
        <v>-2.244477527085337</v>
      </c>
      <c r="O22" s="2">
        <f t="shared" si="5"/>
        <v>1602.7556314025796</v>
      </c>
      <c r="P22" s="6">
        <f t="shared" si="6"/>
        <v>0.15</v>
      </c>
      <c r="Q22" s="2">
        <f t="shared" si="6"/>
        <v>-2</v>
      </c>
      <c r="R22" s="2">
        <f t="shared" si="7"/>
        <v>57.681855765910029</v>
      </c>
      <c r="S22" s="2">
        <f t="shared" si="0"/>
        <v>217.3628565759858</v>
      </c>
      <c r="T22" s="2">
        <f t="shared" si="1"/>
        <v>155.35891877764203</v>
      </c>
      <c r="U22" s="2">
        <f t="shared" si="2"/>
        <v>213.56038268179054</v>
      </c>
      <c r="V22" s="2">
        <f t="shared" si="3"/>
        <v>-214.16301330709473</v>
      </c>
      <c r="W22" s="2">
        <f t="shared" si="4"/>
        <v>370.45457644351353</v>
      </c>
    </row>
    <row r="23" spans="4:23">
      <c r="D23" s="3" t="s">
        <v>0</v>
      </c>
      <c r="E23" s="3">
        <v>0.15</v>
      </c>
      <c r="F23" s="3">
        <v>-1</v>
      </c>
      <c r="G23" s="2">
        <v>-6.1028841417455357</v>
      </c>
      <c r="H23" s="2">
        <v>260.00512178129276</v>
      </c>
      <c r="I23" s="2">
        <v>1677.7474118025655</v>
      </c>
      <c r="J23" s="2">
        <v>334.77500551407684</v>
      </c>
      <c r="K23" s="2">
        <v>-2092.9770021426152</v>
      </c>
      <c r="L23" s="2">
        <v>417.32992366105827</v>
      </c>
      <c r="N23" s="2">
        <f t="shared" si="5"/>
        <v>-421.33247448179532</v>
      </c>
      <c r="O23" s="2">
        <f t="shared" si="5"/>
        <v>1012.1100509564278</v>
      </c>
      <c r="P23" s="6">
        <f t="shared" si="6"/>
        <v>0.15</v>
      </c>
      <c r="Q23" s="2">
        <f t="shared" si="6"/>
        <v>-1</v>
      </c>
      <c r="R23" s="2">
        <f>E/1000/(1+nu)*(G23+(nu/(1-2*nu))*N23)</f>
        <v>-47.132172608308892</v>
      </c>
      <c r="S23" s="2">
        <f t="shared" si="0"/>
        <v>155.387917129519</v>
      </c>
      <c r="T23" s="2">
        <f t="shared" si="1"/>
        <v>242.27959700711955</v>
      </c>
      <c r="U23" s="2">
        <f t="shared" si="2"/>
        <v>168.23899089609131</v>
      </c>
      <c r="V23" s="2">
        <f t="shared" si="3"/>
        <v>-405.81366163970836</v>
      </c>
      <c r="W23" s="2">
        <f t="shared" si="4"/>
        <v>182.42811745260369</v>
      </c>
    </row>
    <row r="24" spans="4:23">
      <c r="D24" s="3" t="s">
        <v>0</v>
      </c>
      <c r="E24" s="3">
        <v>0.15</v>
      </c>
      <c r="F24" s="3">
        <v>0</v>
      </c>
      <c r="G24" s="2">
        <v>148.11828063222947</v>
      </c>
      <c r="H24" s="2">
        <v>197.08955040840976</v>
      </c>
      <c r="I24" s="2">
        <v>1536.0877841494444</v>
      </c>
      <c r="J24" s="2">
        <v>231.24005034928882</v>
      </c>
      <c r="K24" s="2">
        <v>-807.64759518413371</v>
      </c>
      <c r="L24" s="2">
        <v>644.3408134237809</v>
      </c>
      <c r="N24" s="2">
        <f t="shared" si="5"/>
        <v>876.55846959754012</v>
      </c>
      <c r="O24" s="2">
        <f t="shared" si="5"/>
        <v>1072.6704141814794</v>
      </c>
      <c r="P24" s="6">
        <f t="shared" si="6"/>
        <v>0.15</v>
      </c>
      <c r="Q24" s="2">
        <f t="shared" si="6"/>
        <v>0</v>
      </c>
      <c r="R24" s="2">
        <f t="shared" si="7"/>
        <v>121.3314120958954</v>
      </c>
      <c r="S24" s="2">
        <f t="shared" si="0"/>
        <v>151.19809302754476</v>
      </c>
      <c r="T24" s="2">
        <f t="shared" si="1"/>
        <v>359.88867051291669</v>
      </c>
      <c r="U24" s="2">
        <f t="shared" si="2"/>
        <v>157.06771020488333</v>
      </c>
      <c r="V24" s="2">
        <f t="shared" si="3"/>
        <v>-42.940847810042015</v>
      </c>
      <c r="W24" s="2">
        <f t="shared" si="4"/>
        <v>228.06940385831166</v>
      </c>
    </row>
    <row r="25" spans="4:23">
      <c r="D25" s="3" t="s">
        <v>0</v>
      </c>
      <c r="E25" s="3">
        <v>0.15</v>
      </c>
      <c r="F25" s="3">
        <v>1</v>
      </c>
      <c r="G25" s="2">
        <v>232.5058939878277</v>
      </c>
      <c r="H25" s="2">
        <v>199.4462928345209</v>
      </c>
      <c r="I25" s="2">
        <v>839.25524187991482</v>
      </c>
      <c r="J25" s="2">
        <v>409.38059342773954</v>
      </c>
      <c r="K25" s="2">
        <v>-1329.2016455000794</v>
      </c>
      <c r="L25" s="2">
        <v>370.75019354768813</v>
      </c>
      <c r="N25" s="2">
        <f t="shared" si="5"/>
        <v>-257.4405096323369</v>
      </c>
      <c r="O25" s="2">
        <f t="shared" si="5"/>
        <v>979.5770798099486</v>
      </c>
      <c r="P25" s="6">
        <f t="shared" si="6"/>
        <v>0.15</v>
      </c>
      <c r="Q25" s="2">
        <f t="shared" si="6"/>
        <v>1</v>
      </c>
      <c r="R25" s="2">
        <f t="shared" si="7"/>
        <v>11.804394788121034</v>
      </c>
      <c r="S25" s="2">
        <f t="shared" si="0"/>
        <v>141.42107468514641</v>
      </c>
      <c r="T25" s="2">
        <f t="shared" si="1"/>
        <v>116.0894389570735</v>
      </c>
      <c r="U25" s="2">
        <f t="shared" si="2"/>
        <v>177.5035325996059</v>
      </c>
      <c r="V25" s="2">
        <f t="shared" si="3"/>
        <v>-256.61408856136302</v>
      </c>
      <c r="W25" s="2">
        <f t="shared" si="4"/>
        <v>170.86393262022204</v>
      </c>
    </row>
    <row r="26" spans="4:23">
      <c r="D26" s="3" t="s">
        <v>0</v>
      </c>
      <c r="E26" s="3">
        <v>0.15</v>
      </c>
      <c r="F26" s="3">
        <v>2</v>
      </c>
      <c r="G26" s="2">
        <v>366.76940453764996</v>
      </c>
      <c r="H26" s="2">
        <v>137.53065157347885</v>
      </c>
      <c r="I26" s="2">
        <v>1275.1068980791613</v>
      </c>
      <c r="J26" s="2">
        <v>299.51005763909416</v>
      </c>
      <c r="K26" s="2">
        <v>-494.94738616373559</v>
      </c>
      <c r="L26" s="2">
        <v>308.8571000946506</v>
      </c>
      <c r="N26" s="2">
        <f t="shared" si="5"/>
        <v>1146.9289164530755</v>
      </c>
      <c r="O26" s="2">
        <f t="shared" si="5"/>
        <v>745.89780930722361</v>
      </c>
      <c r="P26" s="6">
        <f t="shared" si="6"/>
        <v>0.15</v>
      </c>
      <c r="Q26" s="2">
        <f t="shared" si="6"/>
        <v>2</v>
      </c>
      <c r="R26" s="2">
        <f t="shared" si="7"/>
        <v>188.48384164196372</v>
      </c>
      <c r="S26" s="2">
        <f t="shared" si="0"/>
        <v>105.2206536321693</v>
      </c>
      <c r="T26" s="2">
        <f t="shared" si="1"/>
        <v>344.60434834441099</v>
      </c>
      <c r="U26" s="2">
        <f t="shared" si="2"/>
        <v>133.06086404969693</v>
      </c>
      <c r="V26" s="2">
        <f t="shared" si="3"/>
        <v>40.376268240163107</v>
      </c>
      <c r="W26" s="2">
        <f t="shared" si="4"/>
        <v>134.66738697174566</v>
      </c>
    </row>
    <row r="27" spans="4:23">
      <c r="D27" s="3" t="s">
        <v>0</v>
      </c>
      <c r="E27" s="3">
        <v>0.15</v>
      </c>
      <c r="F27" s="3">
        <v>3.0000000000000036</v>
      </c>
      <c r="G27" s="2">
        <v>472.82300593979329</v>
      </c>
      <c r="H27" s="2">
        <v>196.43744543426084</v>
      </c>
      <c r="I27" s="2">
        <v>804.80488874712853</v>
      </c>
      <c r="J27" s="2">
        <v>250.71214250293531</v>
      </c>
      <c r="K27" s="2">
        <v>-960.50084534803602</v>
      </c>
      <c r="L27" s="2">
        <v>400.0883214779675</v>
      </c>
      <c r="N27" s="2">
        <f t="shared" si="5"/>
        <v>317.12704933888574</v>
      </c>
      <c r="O27" s="2">
        <f t="shared" si="5"/>
        <v>847.23790941516359</v>
      </c>
      <c r="P27" s="6">
        <f t="shared" si="6"/>
        <v>0.15</v>
      </c>
      <c r="Q27" s="2">
        <f t="shared" si="6"/>
        <v>3.0000000000000036</v>
      </c>
      <c r="R27" s="2">
        <f t="shared" si="7"/>
        <v>115.9522251673426</v>
      </c>
      <c r="S27" s="2">
        <f t="shared" si="0"/>
        <v>126.42933227629716</v>
      </c>
      <c r="T27" s="2">
        <f t="shared" si="1"/>
        <v>173.01161127485335</v>
      </c>
      <c r="U27" s="2">
        <f t="shared" si="2"/>
        <v>135.75779583497558</v>
      </c>
      <c r="V27" s="2">
        <f t="shared" si="3"/>
        <v>-130.40031177275307</v>
      </c>
      <c r="W27" s="2">
        <f t="shared" si="4"/>
        <v>161.43182659630924</v>
      </c>
    </row>
    <row r="28" spans="4:23">
      <c r="D28" s="3" t="s">
        <v>0</v>
      </c>
      <c r="E28" s="3">
        <v>0.15</v>
      </c>
      <c r="F28" s="3">
        <v>4.0000000000000036</v>
      </c>
      <c r="G28" s="2">
        <v>350.42220457959382</v>
      </c>
      <c r="H28" s="2">
        <v>154.48749625734803</v>
      </c>
      <c r="I28" s="2">
        <v>992.26947139047638</v>
      </c>
      <c r="J28" s="2">
        <v>199.21301643116158</v>
      </c>
      <c r="K28" s="2">
        <v>-633.05726215286847</v>
      </c>
      <c r="L28" s="2">
        <v>423.30492732530638</v>
      </c>
      <c r="N28" s="2">
        <f t="shared" si="5"/>
        <v>709.63441381720179</v>
      </c>
      <c r="O28" s="2">
        <f t="shared" si="5"/>
        <v>777.00544001381604</v>
      </c>
      <c r="P28" s="6">
        <f t="shared" si="6"/>
        <v>0.15</v>
      </c>
      <c r="Q28" s="2">
        <f t="shared" si="6"/>
        <v>4.0000000000000036</v>
      </c>
      <c r="R28" s="2">
        <f t="shared" si="7"/>
        <v>137.84508042337416</v>
      </c>
      <c r="S28" s="2">
        <f t="shared" si="0"/>
        <v>111.53750842074282</v>
      </c>
      <c r="T28" s="2">
        <f t="shared" si="1"/>
        <v>248.16257940649459</v>
      </c>
      <c r="U28" s="2">
        <f t="shared" si="2"/>
        <v>119.22470720061702</v>
      </c>
      <c r="V28" s="2">
        <f t="shared" si="3"/>
        <v>-31.190452921267809</v>
      </c>
      <c r="W28" s="2">
        <f t="shared" si="4"/>
        <v>157.74050438554818</v>
      </c>
    </row>
    <row r="29" spans="4:23">
      <c r="D29" s="3" t="s">
        <v>0</v>
      </c>
      <c r="E29" s="3">
        <v>0.15</v>
      </c>
      <c r="F29" s="3">
        <v>5.0000000000000036</v>
      </c>
      <c r="G29" s="2">
        <v>417.75630356225616</v>
      </c>
      <c r="H29" s="2">
        <v>147.71610053884109</v>
      </c>
      <c r="I29" s="2">
        <v>733.13554801919702</v>
      </c>
      <c r="J29" s="2">
        <v>295.52584528162549</v>
      </c>
      <c r="K29" s="2">
        <v>-282.65592399995251</v>
      </c>
      <c r="L29" s="2">
        <v>553.64381124817214</v>
      </c>
      <c r="N29" s="2">
        <f t="shared" si="5"/>
        <v>868.23592758150073</v>
      </c>
      <c r="O29" s="2">
        <f t="shared" si="5"/>
        <v>996.88575706863867</v>
      </c>
      <c r="P29" s="6">
        <f t="shared" si="6"/>
        <v>0.15</v>
      </c>
      <c r="Q29" s="2">
        <f t="shared" si="6"/>
        <v>5.0000000000000036</v>
      </c>
      <c r="R29" s="2">
        <f t="shared" si="7"/>
        <v>166.76516925398943</v>
      </c>
      <c r="S29" s="2">
        <f t="shared" si="0"/>
        <v>134.42308445949567</v>
      </c>
      <c r="T29" s="2">
        <f t="shared" si="1"/>
        <v>220.97097689502615</v>
      </c>
      <c r="U29" s="2">
        <f t="shared" si="2"/>
        <v>159.82788433716169</v>
      </c>
      <c r="V29" s="2">
        <f t="shared" si="3"/>
        <v>46.381817641734813</v>
      </c>
      <c r="W29" s="2">
        <f t="shared" si="4"/>
        <v>204.19190973766192</v>
      </c>
    </row>
    <row r="30" spans="4:23">
      <c r="D30" s="3" t="s">
        <v>0</v>
      </c>
      <c r="E30" s="3">
        <v>0.15</v>
      </c>
      <c r="F30" s="3">
        <v>6.0000000000000036</v>
      </c>
      <c r="G30" s="2">
        <v>690.8948526460108</v>
      </c>
      <c r="H30" s="2">
        <v>156.98994368423416</v>
      </c>
      <c r="I30" s="2">
        <v>1081.9939574313044</v>
      </c>
      <c r="J30" s="2">
        <v>193.61285091085142</v>
      </c>
      <c r="K30" s="2">
        <v>43.381656799029493</v>
      </c>
      <c r="L30" s="2">
        <v>499.7279552776792</v>
      </c>
      <c r="N30" s="2">
        <f t="shared" si="5"/>
        <v>1816.2704668763447</v>
      </c>
      <c r="O30" s="2">
        <f t="shared" si="5"/>
        <v>850.33074987276473</v>
      </c>
      <c r="P30" s="6">
        <f t="shared" si="6"/>
        <v>0.15</v>
      </c>
      <c r="Q30" s="2">
        <f t="shared" si="6"/>
        <v>6.0000000000000036</v>
      </c>
      <c r="R30" s="2">
        <f t="shared" si="7"/>
        <v>317.40213511313334</v>
      </c>
      <c r="S30" s="2">
        <f t="shared" si="0"/>
        <v>119.9875723380614</v>
      </c>
      <c r="T30" s="2">
        <f t="shared" si="1"/>
        <v>384.62229374810568</v>
      </c>
      <c r="U30" s="2">
        <f t="shared" si="2"/>
        <v>126.28213451763622</v>
      </c>
      <c r="V30" s="2">
        <f t="shared" si="3"/>
        <v>206.11080457693345</v>
      </c>
      <c r="W30" s="2">
        <f t="shared" si="4"/>
        <v>178.89566808068474</v>
      </c>
    </row>
    <row r="31" spans="4:23">
      <c r="D31" s="3" t="s">
        <v>0</v>
      </c>
      <c r="E31" s="3">
        <v>0.15</v>
      </c>
      <c r="F31" s="3">
        <v>7.0000000000000036</v>
      </c>
      <c r="G31" s="2">
        <v>569.75590035660275</v>
      </c>
      <c r="H31" s="2">
        <v>194.53555092338308</v>
      </c>
      <c r="I31" s="2">
        <v>715.09513643343189</v>
      </c>
      <c r="J31" s="2">
        <v>228.34264041192534</v>
      </c>
      <c r="K31" s="2">
        <v>306.70163612978649</v>
      </c>
      <c r="L31" s="2">
        <v>506.25343370635449</v>
      </c>
      <c r="N31" s="2">
        <f t="shared" si="5"/>
        <v>1591.5526729198211</v>
      </c>
      <c r="O31" s="2">
        <f t="shared" si="5"/>
        <v>929.13162504166291</v>
      </c>
      <c r="P31" s="6">
        <f t="shared" si="6"/>
        <v>0.15</v>
      </c>
      <c r="Q31" s="2">
        <f t="shared" si="6"/>
        <v>7.0000000000000036</v>
      </c>
      <c r="R31" s="2">
        <f t="shared" si="7"/>
        <v>272.00286897439656</v>
      </c>
      <c r="S31" s="2">
        <f t="shared" si="0"/>
        <v>135.0595693038884</v>
      </c>
      <c r="T31" s="2">
        <f t="shared" si="1"/>
        <v>296.98305017510154</v>
      </c>
      <c r="U31" s="2">
        <f t="shared" si="2"/>
        <v>140.8701628097316</v>
      </c>
      <c r="V31" s="2">
        <f t="shared" si="3"/>
        <v>226.79041731041252</v>
      </c>
      <c r="W31" s="2">
        <f t="shared" si="4"/>
        <v>188.63608040721158</v>
      </c>
    </row>
    <row r="32" spans="4:23">
      <c r="D32" s="3" t="s">
        <v>0</v>
      </c>
      <c r="E32" s="3">
        <v>0.15</v>
      </c>
      <c r="F32" s="3">
        <v>8.0000000000000036</v>
      </c>
      <c r="G32" s="2">
        <v>796.33082763599646</v>
      </c>
      <c r="H32" s="2">
        <v>145.99132185841586</v>
      </c>
      <c r="I32" s="2">
        <v>287.94331138804756</v>
      </c>
      <c r="J32" s="2">
        <v>283.66965096115194</v>
      </c>
      <c r="K32" s="2">
        <v>-479.87461151015299</v>
      </c>
      <c r="L32" s="2">
        <v>496.48274646678351</v>
      </c>
      <c r="N32" s="2">
        <f t="shared" si="5"/>
        <v>604.39952751389092</v>
      </c>
      <c r="O32" s="2">
        <f t="shared" si="5"/>
        <v>926.14371928635137</v>
      </c>
      <c r="P32" s="6">
        <f t="shared" si="6"/>
        <v>0.15</v>
      </c>
      <c r="Q32" s="2">
        <f t="shared" si="6"/>
        <v>8.0000000000000036</v>
      </c>
      <c r="R32" s="2">
        <f t="shared" si="7"/>
        <v>202.97555932176874</v>
      </c>
      <c r="S32" s="2">
        <f t="shared" si="0"/>
        <v>126.38922774135989</v>
      </c>
      <c r="T32" s="2">
        <f t="shared" si="1"/>
        <v>115.59645496665252</v>
      </c>
      <c r="U32" s="2">
        <f t="shared" si="2"/>
        <v>150.0526905558927</v>
      </c>
      <c r="V32" s="2">
        <f t="shared" si="3"/>
        <v>-16.372250531475711</v>
      </c>
      <c r="W32" s="2">
        <f t="shared" si="4"/>
        <v>186.62994134592313</v>
      </c>
    </row>
    <row r="33" spans="4:42">
      <c r="D33" s="3" t="s">
        <v>0</v>
      </c>
      <c r="E33" s="3">
        <v>0.15</v>
      </c>
      <c r="F33" s="3">
        <v>9.0000000000000036</v>
      </c>
      <c r="G33" s="2">
        <v>1511.854809167449</v>
      </c>
      <c r="H33" s="2">
        <v>155.08266764356563</v>
      </c>
      <c r="I33" s="2">
        <v>-1455.6580300463261</v>
      </c>
      <c r="J33" s="2">
        <v>157.41576704908607</v>
      </c>
      <c r="K33" s="2">
        <v>-738.7368146732839</v>
      </c>
      <c r="L33" s="2">
        <v>674.89192115232493</v>
      </c>
      <c r="N33" s="2">
        <f t="shared" si="5"/>
        <v>-682.54003555216093</v>
      </c>
      <c r="O33" s="2">
        <f t="shared" si="5"/>
        <v>987.39035584497663</v>
      </c>
      <c r="P33" s="6">
        <f t="shared" si="6"/>
        <v>0.15</v>
      </c>
      <c r="Q33" s="2">
        <f t="shared" si="6"/>
        <v>9.0000000000000036</v>
      </c>
      <c r="R33" s="2">
        <f t="shared" si="7"/>
        <v>185.19722893713771</v>
      </c>
      <c r="S33" s="2">
        <f t="shared" si="0"/>
        <v>134.65065367178215</v>
      </c>
      <c r="T33" s="2">
        <f t="shared" si="1"/>
        <v>-324.84404030272992</v>
      </c>
      <c r="U33" s="2">
        <f t="shared" si="2"/>
        <v>135.05165513210602</v>
      </c>
      <c r="V33" s="2">
        <f t="shared" si="3"/>
        <v>-201.62320641048828</v>
      </c>
      <c r="W33" s="2">
        <f t="shared" si="4"/>
        <v>223.99286911860017</v>
      </c>
    </row>
    <row r="34" spans="4:42">
      <c r="D34" s="3" t="s">
        <v>34</v>
      </c>
      <c r="E34" s="3">
        <v>0.15</v>
      </c>
      <c r="F34" s="3">
        <v>10.000000000000004</v>
      </c>
      <c r="G34" s="2">
        <v>549.82199539169994</v>
      </c>
      <c r="H34" s="2">
        <v>98.692528100316508</v>
      </c>
      <c r="I34" s="2">
        <v>-1496.7995319088409</v>
      </c>
      <c r="J34" s="2">
        <v>105.19061279478956</v>
      </c>
      <c r="K34" s="2">
        <v>1170.3526165032004</v>
      </c>
      <c r="L34" s="2">
        <v>399.43245490328172</v>
      </c>
      <c r="N34" s="2">
        <f t="shared" si="5"/>
        <v>223.3750799860594</v>
      </c>
      <c r="O34" s="2">
        <f t="shared" si="5"/>
        <v>603.31559579838779</v>
      </c>
      <c r="P34" s="6">
        <f t="shared" si="6"/>
        <v>0.15</v>
      </c>
      <c r="Q34" s="2">
        <f t="shared" si="6"/>
        <v>10.000000000000004</v>
      </c>
      <c r="R34" s="2">
        <f t="shared" si="7"/>
        <v>118.93230483142368</v>
      </c>
      <c r="S34" s="2">
        <f t="shared" si="0"/>
        <v>82.950421557690547</v>
      </c>
      <c r="T34" s="2">
        <f t="shared" si="1"/>
        <v>-232.8307701733568</v>
      </c>
      <c r="U34" s="2">
        <f t="shared" si="2"/>
        <v>84.067279864553143</v>
      </c>
      <c r="V34" s="2">
        <f t="shared" si="3"/>
        <v>225.58600533496281</v>
      </c>
      <c r="W34" s="2">
        <f t="shared" si="4"/>
        <v>134.64009647695019</v>
      </c>
    </row>
    <row r="35" spans="4:42">
      <c r="D35" s="3" t="s">
        <v>1</v>
      </c>
      <c r="E35" s="3">
        <v>0.15</v>
      </c>
      <c r="F35" s="3">
        <v>11.000000000000004</v>
      </c>
      <c r="G35" s="2">
        <v>-219.54023133969062</v>
      </c>
      <c r="H35" s="2">
        <v>109.24513315530308</v>
      </c>
      <c r="I35" s="2">
        <v>-1541.3112362713766</v>
      </c>
      <c r="J35" s="2">
        <v>118.04406292575527</v>
      </c>
      <c r="K35" s="2">
        <v>2240.8283249407555</v>
      </c>
      <c r="L35" s="2">
        <v>259.38571888096931</v>
      </c>
      <c r="N35" s="2">
        <f t="shared" si="5"/>
        <v>479.9768573296883</v>
      </c>
      <c r="O35" s="2">
        <f t="shared" si="5"/>
        <v>486.67491496202763</v>
      </c>
      <c r="P35" s="6">
        <f t="shared" si="6"/>
        <v>0.15</v>
      </c>
      <c r="Q35" s="2">
        <f t="shared" si="6"/>
        <v>11.000000000000004</v>
      </c>
      <c r="R35" s="2">
        <f t="shared" si="7"/>
        <v>14.76399150892534</v>
      </c>
      <c r="S35" s="2">
        <f t="shared" si="0"/>
        <v>72.006576085039498</v>
      </c>
      <c r="T35" s="2">
        <f t="shared" si="1"/>
        <v>-212.41539996370818</v>
      </c>
      <c r="U35" s="2">
        <f t="shared" si="2"/>
        <v>73.518892139335975</v>
      </c>
      <c r="V35" s="2">
        <f t="shared" si="3"/>
        <v>437.63983711962697</v>
      </c>
      <c r="W35" s="2">
        <f t="shared" si="4"/>
        <v>97.811989256638356</v>
      </c>
    </row>
    <row r="36" spans="4:42">
      <c r="D36" s="3" t="s">
        <v>1</v>
      </c>
      <c r="E36" s="3">
        <v>0.15</v>
      </c>
      <c r="F36" s="3">
        <v>12.000000000000004</v>
      </c>
      <c r="G36" s="2">
        <v>-180.51419465453426</v>
      </c>
      <c r="H36" s="2">
        <v>98.3229716670632</v>
      </c>
      <c r="I36" s="2">
        <v>-1006.9226401074743</v>
      </c>
      <c r="J36" s="2">
        <v>129.36184324706392</v>
      </c>
      <c r="K36" s="2">
        <v>2444.3645879233354</v>
      </c>
      <c r="L36" s="2">
        <v>299.74545261875619</v>
      </c>
      <c r="N36" s="2">
        <f t="shared" si="5"/>
        <v>1256.9277531613268</v>
      </c>
      <c r="O36" s="2">
        <f t="shared" si="5"/>
        <v>527.43026753288336</v>
      </c>
      <c r="P36" s="6">
        <f t="shared" si="6"/>
        <v>0.15</v>
      </c>
      <c r="Q36" s="2">
        <f t="shared" si="6"/>
        <v>12.000000000000004</v>
      </c>
      <c r="R36" s="2">
        <f t="shared" si="7"/>
        <v>106.45059579577205</v>
      </c>
      <c r="S36" s="2">
        <f t="shared" si="0"/>
        <v>74.586946266685629</v>
      </c>
      <c r="T36" s="2">
        <f t="shared" si="1"/>
        <v>-35.588355766452011</v>
      </c>
      <c r="U36" s="2">
        <f t="shared" si="2"/>
        <v>79.921752319498239</v>
      </c>
      <c r="V36" s="2">
        <f t="shared" si="3"/>
        <v>557.6016365513434</v>
      </c>
      <c r="W36" s="2">
        <f t="shared" si="4"/>
        <v>109.20643518025781</v>
      </c>
    </row>
    <row r="37" spans="4:42">
      <c r="D37" s="3" t="s">
        <v>1</v>
      </c>
      <c r="E37" s="3">
        <v>0.15</v>
      </c>
      <c r="F37" s="3">
        <v>13.000000000000004</v>
      </c>
      <c r="G37" s="2">
        <v>-125.36595465143925</v>
      </c>
      <c r="H37" s="2">
        <v>96.529198241805574</v>
      </c>
      <c r="I37" s="2">
        <v>-598.80382231000863</v>
      </c>
      <c r="J37" s="2">
        <v>132.70280860608523</v>
      </c>
      <c r="K37" s="2">
        <v>2284.5141729659731</v>
      </c>
      <c r="L37" s="2">
        <v>170.90169146279413</v>
      </c>
      <c r="N37" s="2">
        <f t="shared" si="5"/>
        <v>1560.3443960045252</v>
      </c>
      <c r="O37" s="2">
        <f t="shared" si="5"/>
        <v>400.13369831068496</v>
      </c>
      <c r="P37" s="6">
        <f t="shared" si="6"/>
        <v>0.15</v>
      </c>
      <c r="Q37" s="2">
        <f t="shared" si="6"/>
        <v>13.000000000000004</v>
      </c>
      <c r="R37" s="2">
        <f t="shared" si="7"/>
        <v>149.11539485727886</v>
      </c>
      <c r="S37" s="2">
        <f t="shared" si="0"/>
        <v>60.355579200541513</v>
      </c>
      <c r="T37" s="2">
        <f t="shared" si="1"/>
        <v>67.743261353462231</v>
      </c>
      <c r="U37" s="2">
        <f t="shared" si="2"/>
        <v>66.572918481902065</v>
      </c>
      <c r="V37" s="2">
        <f t="shared" si="3"/>
        <v>563.31354179152152</v>
      </c>
      <c r="W37" s="2">
        <f t="shared" si="4"/>
        <v>73.138351472898989</v>
      </c>
    </row>
    <row r="38" spans="4:42">
      <c r="D38" s="3" t="s">
        <v>1</v>
      </c>
      <c r="E38" s="3">
        <v>0.15</v>
      </c>
      <c r="F38" s="3">
        <v>14.000000000000004</v>
      </c>
      <c r="G38" s="2">
        <v>154.40081278476177</v>
      </c>
      <c r="H38" s="2">
        <v>106.34944845518859</v>
      </c>
      <c r="I38" s="2">
        <v>-771.97068401296804</v>
      </c>
      <c r="J38" s="2">
        <v>173.44461068707903</v>
      </c>
      <c r="K38" s="2">
        <v>1458.5148241656752</v>
      </c>
      <c r="L38" s="2">
        <v>293.6626141006027</v>
      </c>
      <c r="N38" s="2">
        <f t="shared" si="5"/>
        <v>840.944952937469</v>
      </c>
      <c r="O38" s="2">
        <f t="shared" si="5"/>
        <v>573.45667324287035</v>
      </c>
      <c r="P38" s="6">
        <f t="shared" si="6"/>
        <v>0.15</v>
      </c>
      <c r="Q38" s="2">
        <f t="shared" si="6"/>
        <v>14.000000000000004</v>
      </c>
      <c r="R38" s="2">
        <f t="shared" si="7"/>
        <v>118.51599392491661</v>
      </c>
      <c r="S38" s="2">
        <f t="shared" si="0"/>
        <v>81.000635089174494</v>
      </c>
      <c r="T38" s="2">
        <f t="shared" si="1"/>
        <v>-40.704107087193194</v>
      </c>
      <c r="U38" s="2">
        <f t="shared" si="2"/>
        <v>92.532616097780675</v>
      </c>
      <c r="V38" s="2">
        <f t="shared" si="3"/>
        <v>342.66058963101108</v>
      </c>
      <c r="W38" s="2">
        <f t="shared" si="4"/>
        <v>113.19508543448012</v>
      </c>
    </row>
    <row r="39" spans="4:42">
      <c r="D39" s="3" t="s">
        <v>1</v>
      </c>
      <c r="E39" s="3">
        <v>0.15</v>
      </c>
      <c r="F39" s="3">
        <v>15.000000000000004</v>
      </c>
      <c r="G39" s="2">
        <v>424.78128973611888</v>
      </c>
      <c r="H39" s="2">
        <v>111.31343486613514</v>
      </c>
      <c r="I39" s="2">
        <v>-613.09219709251897</v>
      </c>
      <c r="J39" s="2">
        <v>168.96494995358216</v>
      </c>
      <c r="K39" s="2">
        <v>1397.7168463822129</v>
      </c>
      <c r="L39" s="2">
        <v>231.38645747602413</v>
      </c>
      <c r="N39" s="2">
        <f t="shared" si="5"/>
        <v>1209.4059390258128</v>
      </c>
      <c r="O39" s="2">
        <f t="shared" si="5"/>
        <v>511.66484229574144</v>
      </c>
      <c r="P39" s="6">
        <f t="shared" si="6"/>
        <v>0.15</v>
      </c>
      <c r="Q39" s="2">
        <f t="shared" si="6"/>
        <v>15.000000000000004</v>
      </c>
      <c r="R39" s="2">
        <f t="shared" si="7"/>
        <v>205.28805875434372</v>
      </c>
      <c r="S39" s="2">
        <f t="shared" si="0"/>
        <v>75.095338743713711</v>
      </c>
      <c r="T39" s="2">
        <f t="shared" si="1"/>
        <v>26.903553205671603</v>
      </c>
      <c r="U39" s="2">
        <f t="shared" ref="U39" si="8">E/1000/(1+nu)*(I39+J39+(nu/(1-2*nu))*(N39+O39))-T39</f>
        <v>85.004192899368675</v>
      </c>
      <c r="V39" s="2">
        <f t="shared" si="3"/>
        <v>372.51135755289118</v>
      </c>
      <c r="W39" s="2">
        <f t="shared" ref="W39" si="9">E/1000/(1+nu)*(K39+L39+(nu/(1-2*nu))*(N39+O39))-V39</f>
        <v>95.732889504788318</v>
      </c>
    </row>
    <row r="40" spans="4:42">
      <c r="D40" s="3" t="s">
        <v>1</v>
      </c>
      <c r="E40" s="3">
        <v>0.15</v>
      </c>
      <c r="F40" s="3">
        <v>16.000000000000004</v>
      </c>
      <c r="G40" s="2">
        <v>460.45319390397509</v>
      </c>
      <c r="H40" s="2">
        <v>87.896405867816213</v>
      </c>
      <c r="I40" s="2">
        <v>-542.40680174338991</v>
      </c>
      <c r="J40" s="2">
        <v>137.59555174414146</v>
      </c>
      <c r="K40" s="2">
        <v>1005.6610071270419</v>
      </c>
      <c r="L40" s="2">
        <v>237.12293996527671</v>
      </c>
      <c r="N40" s="2">
        <f t="shared" ref="N40:O41" si="10">SUM(G40,I40,K40)</f>
        <v>923.70739928762714</v>
      </c>
      <c r="O40" s="2">
        <f t="shared" si="10"/>
        <v>462.61489757723439</v>
      </c>
      <c r="P40" s="6">
        <f t="shared" ref="P40:Q41" si="11">E40</f>
        <v>0.15</v>
      </c>
      <c r="Q40" s="2">
        <f t="shared" si="11"/>
        <v>16.000000000000004</v>
      </c>
      <c r="R40" s="2">
        <f t="shared" ref="R40:R41" si="12">E/1000/(1+nu)*(G40+(nu/(1-2*nu))*N40)</f>
        <v>180.17088949932997</v>
      </c>
      <c r="S40" s="2">
        <f t="shared" ref="S40:S41" si="13">E/1000/(1+nu)*(G40+H40+(nu/(1-2*nu))*(N40+O40))-R40</f>
        <v>65.705699181040899</v>
      </c>
      <c r="T40" s="2">
        <f t="shared" ref="T40:T41" si="14">E/1000/(1+nu)*(I40+(nu/(1-2*nu))*N40)</f>
        <v>7.804327747439098</v>
      </c>
      <c r="U40" s="2">
        <f t="shared" ref="U40:U41" si="15">E/1000/(1+nu)*(I40+J40+(nu/(1-2*nu))*(N40+O40))-T40</f>
        <v>74.247739878534318</v>
      </c>
      <c r="V40" s="2">
        <f t="shared" ref="V40:V41" si="16">E/1000/(1+nu)*(K40+(nu/(1-2*nu))*N40)</f>
        <v>273.87848239704454</v>
      </c>
      <c r="W40" s="2">
        <f t="shared" ref="W40" si="17">E/1000/(1+nu)*(K40+L40+(nu/(1-2*nu))*(N40+O40))-V40</f>
        <v>91.354009729041991</v>
      </c>
    </row>
    <row r="41" spans="4:42">
      <c r="D41" s="3" t="s">
        <v>1</v>
      </c>
      <c r="E41" s="3">
        <v>0.15</v>
      </c>
      <c r="F41" s="3">
        <v>24.000000000000004</v>
      </c>
      <c r="G41" s="2">
        <f>G7</f>
        <v>779.76366931824157</v>
      </c>
      <c r="H41" s="2">
        <f>H7</f>
        <v>126.6326064546945</v>
      </c>
      <c r="I41" s="2">
        <f>I7</f>
        <v>-725.67095044201142</v>
      </c>
      <c r="J41" s="2">
        <f>J7</f>
        <v>145.64500131225259</v>
      </c>
      <c r="K41" s="2">
        <v>-133.91975994568892</v>
      </c>
      <c r="L41" s="2">
        <v>301.17681772611229</v>
      </c>
      <c r="N41" s="2">
        <f t="shared" si="10"/>
        <v>-79.827041069458772</v>
      </c>
      <c r="O41" s="2">
        <f t="shared" si="10"/>
        <v>573.45442549305938</v>
      </c>
      <c r="P41" s="6">
        <f t="shared" si="11"/>
        <v>0.15</v>
      </c>
      <c r="Q41" s="2">
        <f t="shared" si="11"/>
        <v>24.000000000000004</v>
      </c>
      <c r="R41" s="2">
        <f t="shared" si="12"/>
        <v>125.29079804710072</v>
      </c>
      <c r="S41" s="2">
        <f t="shared" si="13"/>
        <v>84.486557022704019</v>
      </c>
      <c r="T41" s="2">
        <f t="shared" si="14"/>
        <v>-133.45577722419276</v>
      </c>
      <c r="U41" s="2">
        <f t="shared" si="15"/>
        <v>87.754312388846785</v>
      </c>
      <c r="V41" s="2">
        <f t="shared" si="16"/>
        <v>-31.748541357637336</v>
      </c>
      <c r="W41" s="2">
        <f>E/1000/(1+nu)*(K41+L41+(nu/(1-2*nu))*(N41+O41))-V41</f>
        <v>114.48634333497891</v>
      </c>
    </row>
    <row r="42" spans="4:42">
      <c r="F42"/>
    </row>
    <row r="43" spans="4:42">
      <c r="F43"/>
      <c r="R43" s="26" t="s">
        <v>41</v>
      </c>
    </row>
    <row r="44" spans="4:42">
      <c r="F44"/>
    </row>
    <row r="45" spans="4:42">
      <c r="F45"/>
      <c r="AP45" t="s">
        <v>21</v>
      </c>
    </row>
    <row r="46" spans="4:42">
      <c r="F46"/>
    </row>
    <row r="47" spans="4:42">
      <c r="F47"/>
    </row>
    <row r="48" spans="4:42">
      <c r="F48"/>
    </row>
    <row r="49" spans="6:6">
      <c r="F49"/>
    </row>
    <row r="50" spans="6:6">
      <c r="F50"/>
    </row>
    <row r="51" spans="6:6">
      <c r="F51"/>
    </row>
    <row r="52" spans="6:6">
      <c r="F52"/>
    </row>
    <row r="53" spans="6:6">
      <c r="F53"/>
    </row>
    <row r="54" spans="6:6">
      <c r="F54"/>
    </row>
    <row r="55" spans="6:6">
      <c r="F55"/>
    </row>
    <row r="56" spans="6:6">
      <c r="F56"/>
    </row>
    <row r="57" spans="6:6">
      <c r="F57"/>
    </row>
    <row r="58" spans="6:6">
      <c r="F58"/>
    </row>
    <row r="59" spans="6:6">
      <c r="F59"/>
    </row>
    <row r="60" spans="6:6">
      <c r="F60"/>
    </row>
    <row r="61" spans="6:6">
      <c r="F61"/>
    </row>
    <row r="62" spans="6:6">
      <c r="F62"/>
    </row>
    <row r="63" spans="6:6">
      <c r="F63"/>
    </row>
    <row r="64" spans="6:6">
      <c r="F64"/>
    </row>
    <row r="65" spans="6:6">
      <c r="F65"/>
    </row>
    <row r="66" spans="6:6">
      <c r="F66"/>
    </row>
    <row r="67" spans="6:6">
      <c r="F67"/>
    </row>
    <row r="68" spans="6:6">
      <c r="F68"/>
    </row>
    <row r="69" spans="6:6">
      <c r="F69"/>
    </row>
    <row r="70" spans="6:6">
      <c r="F70"/>
    </row>
    <row r="71" spans="6:6">
      <c r="F71"/>
    </row>
    <row r="72" spans="6:6">
      <c r="F72"/>
    </row>
    <row r="73" spans="6:6">
      <c r="F73"/>
    </row>
    <row r="74" spans="6:6">
      <c r="F74"/>
    </row>
    <row r="75" spans="6:6">
      <c r="F75"/>
    </row>
    <row r="76" spans="6:6">
      <c r="F76"/>
    </row>
    <row r="77" spans="6:6">
      <c r="F77"/>
    </row>
    <row r="78" spans="6:6">
      <c r="F78"/>
    </row>
  </sheetData>
  <mergeCells count="8">
    <mergeCell ref="G4:L4"/>
    <mergeCell ref="R4:W4"/>
    <mergeCell ref="G5:H5"/>
    <mergeCell ref="I5:J5"/>
    <mergeCell ref="K5:L5"/>
    <mergeCell ref="R5:S5"/>
    <mergeCell ref="T5:U5"/>
    <mergeCell ref="V5:W5"/>
  </mergeCells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CCFFCC"/>
  </sheetPr>
  <dimension ref="C1:AP77"/>
  <sheetViews>
    <sheetView topLeftCell="AV39" workbookViewId="0">
      <selection activeCell="S54" sqref="S54:W62"/>
    </sheetView>
  </sheetViews>
  <sheetFormatPr baseColWidth="10" defaultColWidth="8.83203125" defaultRowHeight="14" x14ac:dyDescent="0"/>
  <cols>
    <col min="4" max="4" width="13.83203125" customWidth="1"/>
    <col min="6" max="6" width="8.83203125" style="3"/>
    <col min="7" max="12" width="13.6640625" customWidth="1"/>
    <col min="14" max="14" width="12" customWidth="1"/>
    <col min="15" max="15" width="14.33203125" bestFit="1" customWidth="1"/>
    <col min="16" max="16" width="20" customWidth="1"/>
    <col min="17" max="23" width="13.6640625" customWidth="1"/>
  </cols>
  <sheetData>
    <row r="1" spans="4:23">
      <c r="L1" t="s">
        <v>12</v>
      </c>
      <c r="M1">
        <v>220</v>
      </c>
      <c r="N1" t="s">
        <v>14</v>
      </c>
      <c r="P1" t="s">
        <v>19</v>
      </c>
      <c r="Q1">
        <f>E/2/(1+nu)</f>
        <v>85.9375</v>
      </c>
    </row>
    <row r="2" spans="4:23">
      <c r="L2" t="s">
        <v>13</v>
      </c>
      <c r="M2">
        <v>0.28000000000000003</v>
      </c>
      <c r="P2" t="s">
        <v>20</v>
      </c>
      <c r="Q2">
        <f>E*nu/(1+nu)/(1-2*nu)</f>
        <v>109.37500000000003</v>
      </c>
    </row>
    <row r="3" spans="4:23">
      <c r="R3">
        <f>(2*G*G7+Q2*N7)/1000</f>
        <v>135.63992160110746</v>
      </c>
      <c r="S3">
        <f>(2*G*(G7+H7)+Q2*(N7+O7))/1000-R7</f>
        <v>83.386816252001665</v>
      </c>
    </row>
    <row r="4" spans="4:23">
      <c r="D4" s="20" t="s">
        <v>24</v>
      </c>
      <c r="G4" s="66" t="s">
        <v>10</v>
      </c>
      <c r="H4" s="66"/>
      <c r="I4" s="66"/>
      <c r="J4" s="66"/>
      <c r="K4" s="66"/>
      <c r="L4" s="66"/>
      <c r="R4" s="65" t="s">
        <v>11</v>
      </c>
      <c r="S4" s="65"/>
      <c r="T4" s="65"/>
      <c r="U4" s="65"/>
      <c r="V4" s="65"/>
      <c r="W4" s="65"/>
    </row>
    <row r="5" spans="4:23">
      <c r="D5" s="4" t="s">
        <v>33</v>
      </c>
      <c r="G5" s="64" t="s">
        <v>8</v>
      </c>
      <c r="H5" s="64"/>
      <c r="I5" s="64" t="s">
        <v>7</v>
      </c>
      <c r="J5" s="64"/>
      <c r="K5" s="64" t="s">
        <v>9</v>
      </c>
      <c r="L5" s="64"/>
      <c r="N5" s="63" t="s">
        <v>17</v>
      </c>
      <c r="O5" s="63" t="s">
        <v>18</v>
      </c>
      <c r="P5" s="4"/>
      <c r="Q5" s="4"/>
      <c r="R5" s="64" t="s">
        <v>8</v>
      </c>
      <c r="S5" s="64"/>
      <c r="T5" s="64" t="s">
        <v>7</v>
      </c>
      <c r="U5" s="64"/>
      <c r="V5" s="64" t="s">
        <v>9</v>
      </c>
      <c r="W5" s="64"/>
    </row>
    <row r="6" spans="4:23">
      <c r="D6" s="63" t="s">
        <v>2</v>
      </c>
      <c r="E6" s="63" t="s">
        <v>3</v>
      </c>
      <c r="F6" s="63" t="s">
        <v>4</v>
      </c>
      <c r="G6" s="63" t="s">
        <v>5</v>
      </c>
      <c r="H6" s="63" t="s">
        <v>6</v>
      </c>
      <c r="I6" s="63" t="s">
        <v>5</v>
      </c>
      <c r="J6" s="63" t="s">
        <v>6</v>
      </c>
      <c r="K6" s="63" t="s">
        <v>5</v>
      </c>
      <c r="L6" s="63" t="s">
        <v>6</v>
      </c>
      <c r="N6" s="3"/>
      <c r="O6" s="3"/>
      <c r="P6" s="63" t="s">
        <v>3</v>
      </c>
      <c r="Q6" s="63" t="s">
        <v>4</v>
      </c>
      <c r="R6" s="63" t="s">
        <v>15</v>
      </c>
      <c r="S6" s="63" t="s">
        <v>16</v>
      </c>
      <c r="T6" s="63" t="s">
        <v>15</v>
      </c>
      <c r="U6" s="63" t="s">
        <v>16</v>
      </c>
      <c r="V6" s="63" t="s">
        <v>15</v>
      </c>
      <c r="W6" s="63" t="s">
        <v>16</v>
      </c>
    </row>
    <row r="7" spans="4:23">
      <c r="D7" s="3" t="s">
        <v>1</v>
      </c>
      <c r="E7" s="3">
        <v>0.15</v>
      </c>
      <c r="F7" s="3">
        <v>-24</v>
      </c>
      <c r="G7" s="2">
        <v>779.76366931824157</v>
      </c>
      <c r="H7" s="2">
        <v>126.6326064546945</v>
      </c>
      <c r="I7" s="2">
        <v>-725.67095044201142</v>
      </c>
      <c r="J7" s="2">
        <v>145.64500131225259</v>
      </c>
      <c r="K7" s="2">
        <v>-39.299201737627165</v>
      </c>
      <c r="L7" s="2">
        <v>291.12204496540522</v>
      </c>
      <c r="N7" s="2">
        <f>SUM(G7,I7,K7)</f>
        <v>14.793517138602986</v>
      </c>
      <c r="O7" s="2">
        <f>SUM(H7,J7,L7)</f>
        <v>563.39965273235225</v>
      </c>
      <c r="P7" s="6">
        <f>E7</f>
        <v>0.15</v>
      </c>
      <c r="Q7" s="2">
        <f>F7</f>
        <v>-24</v>
      </c>
      <c r="R7" s="2">
        <f t="shared" ref="R7:R41" si="0">E/1000/(1+nu)*(G7+(nu/(1-2*nu))*N7)</f>
        <v>135.63992160110746</v>
      </c>
      <c r="S7" s="2">
        <f t="shared" ref="S7:S41" si="1">E/1000/(1+nu)*(G7+H7+(nu/(1-2*nu))*(N7+O7))-R7</f>
        <v>83.386816252001665</v>
      </c>
      <c r="T7" s="2">
        <f t="shared" ref="T7:T41" si="2">E/1000/(1+nu)*(I7+(nu/(1-2*nu))*N7)</f>
        <v>-123.10665367018601</v>
      </c>
      <c r="U7" s="2">
        <f t="shared" ref="U7:U38" si="3">E/1000/(1+nu)*(I7+J7+(nu/(1-2*nu))*(N7+O7))-T7</f>
        <v>86.654571618144445</v>
      </c>
      <c r="V7" s="2">
        <f t="shared" ref="V7:V41" si="4">E/1000/(1+nu)*(K7+(nu/(1-2*nu))*N7)</f>
        <v>-5.1365093616199671</v>
      </c>
      <c r="W7" s="2">
        <f t="shared" ref="W7:W38" si="5">E/1000/(1+nu)*(K7+L7+(nu/(1-2*nu))*(N7+O7))-V7</f>
        <v>111.65843849603006</v>
      </c>
    </row>
    <row r="8" spans="4:23">
      <c r="D8" s="3" t="s">
        <v>1</v>
      </c>
      <c r="E8" s="3">
        <v>0.15</v>
      </c>
      <c r="F8" s="3">
        <v>-16</v>
      </c>
      <c r="G8" s="2">
        <v>255.81911511896001</v>
      </c>
      <c r="H8" s="2">
        <v>101.19948346454279</v>
      </c>
      <c r="I8" s="2">
        <v>-587.19850258152633</v>
      </c>
      <c r="J8" s="2">
        <v>138.83013101871347</v>
      </c>
      <c r="K8" s="2">
        <v>859.51308321032081</v>
      </c>
      <c r="L8" s="2">
        <v>312.79928893000636</v>
      </c>
      <c r="N8" s="2">
        <f t="shared" ref="N8:O41" si="6">SUM(G8,I8,K8)</f>
        <v>528.13369574775447</v>
      </c>
      <c r="O8" s="2">
        <f t="shared" si="6"/>
        <v>552.82890341326265</v>
      </c>
      <c r="P8" s="6">
        <f t="shared" ref="P8:Q41" si="7">E8</f>
        <v>0.15</v>
      </c>
      <c r="Q8" s="2">
        <f t="shared" si="7"/>
        <v>-16</v>
      </c>
      <c r="R8" s="2">
        <f t="shared" si="0"/>
        <v>101.73353338348191</v>
      </c>
      <c r="S8" s="2">
        <f t="shared" si="1"/>
        <v>77.859322531293898</v>
      </c>
      <c r="T8" s="2">
        <f t="shared" si="2"/>
        <v>-43.160119658789185</v>
      </c>
      <c r="U8" s="2">
        <f t="shared" si="3"/>
        <v>84.327090079667002</v>
      </c>
      <c r="V8" s="2">
        <f t="shared" si="4"/>
        <v>205.49343414918454</v>
      </c>
      <c r="W8" s="2">
        <f t="shared" si="5"/>
        <v>114.22803909567048</v>
      </c>
    </row>
    <row r="9" spans="4:23">
      <c r="D9" s="3" t="s">
        <v>1</v>
      </c>
      <c r="E9" s="3">
        <v>0.15</v>
      </c>
      <c r="F9" s="3">
        <v>-15</v>
      </c>
      <c r="G9" s="2">
        <v>328.78823172835718</v>
      </c>
      <c r="H9" s="2">
        <v>126.27045496368754</v>
      </c>
      <c r="I9" s="2">
        <v>-560.91210149112965</v>
      </c>
      <c r="J9" s="2">
        <v>120.47652434011923</v>
      </c>
      <c r="K9" s="2">
        <v>1133.2110066523171</v>
      </c>
      <c r="L9" s="2">
        <v>195.80485456637939</v>
      </c>
      <c r="N9" s="2">
        <f t="shared" si="6"/>
        <v>901.08713688954458</v>
      </c>
      <c r="O9" s="2">
        <f t="shared" si="6"/>
        <v>442.55183387018616</v>
      </c>
      <c r="P9" s="6">
        <f t="shared" si="7"/>
        <v>0.15</v>
      </c>
      <c r="Q9" s="2">
        <f t="shared" si="7"/>
        <v>-15</v>
      </c>
      <c r="R9" s="2">
        <f t="shared" si="0"/>
        <v>155.06688292560534</v>
      </c>
      <c r="S9" s="2">
        <f t="shared" si="1"/>
        <v>70.106841276435404</v>
      </c>
      <c r="T9" s="2">
        <f t="shared" si="2"/>
        <v>2.14963815350605</v>
      </c>
      <c r="U9" s="2">
        <f t="shared" si="3"/>
        <v>69.111009450509613</v>
      </c>
      <c r="V9" s="2">
        <f t="shared" si="4"/>
        <v>293.32704736566097</v>
      </c>
      <c r="W9" s="2">
        <f t="shared" si="5"/>
        <v>82.058066208148091</v>
      </c>
    </row>
    <row r="10" spans="4:23">
      <c r="D10" s="3" t="s">
        <v>1</v>
      </c>
      <c r="E10" s="3">
        <v>0.15</v>
      </c>
      <c r="F10" s="3">
        <v>-14</v>
      </c>
      <c r="G10" s="2">
        <v>-35.712268492711111</v>
      </c>
      <c r="H10" s="2">
        <v>124.7497991046684</v>
      </c>
      <c r="I10" s="2">
        <v>-455.45243757874982</v>
      </c>
      <c r="J10" s="2">
        <v>147.00638050349863</v>
      </c>
      <c r="K10" s="2">
        <v>1456.5002808779059</v>
      </c>
      <c r="L10" s="2">
        <v>244.79622488598807</v>
      </c>
      <c r="N10" s="2">
        <f t="shared" si="6"/>
        <v>965.33557480644492</v>
      </c>
      <c r="O10" s="2">
        <f t="shared" si="6"/>
        <v>516.5524044941551</v>
      </c>
      <c r="P10" s="6">
        <f t="shared" si="7"/>
        <v>0.15</v>
      </c>
      <c r="Q10" s="2">
        <f t="shared" si="7"/>
        <v>-14</v>
      </c>
      <c r="R10" s="2">
        <f t="shared" si="0"/>
        <v>99.445532347270202</v>
      </c>
      <c r="S10" s="2">
        <f t="shared" si="1"/>
        <v>77.939290962663065</v>
      </c>
      <c r="T10" s="2">
        <f t="shared" si="2"/>
        <v>27.302690785607297</v>
      </c>
      <c r="U10" s="2">
        <f t="shared" si="3"/>
        <v>81.764640890587032</v>
      </c>
      <c r="V10" s="2">
        <f t="shared" si="4"/>
        <v>355.91956427034506</v>
      </c>
      <c r="W10" s="2">
        <f t="shared" si="5"/>
        <v>98.572270393827353</v>
      </c>
    </row>
    <row r="11" spans="4:23">
      <c r="D11" s="3" t="s">
        <v>1</v>
      </c>
      <c r="E11" s="3">
        <v>0.15</v>
      </c>
      <c r="F11" s="3">
        <v>-13</v>
      </c>
      <c r="G11" s="2">
        <v>-114.88967366113309</v>
      </c>
      <c r="H11" s="2">
        <v>115.27040449776857</v>
      </c>
      <c r="I11" s="2">
        <v>-754.1908804384833</v>
      </c>
      <c r="J11" s="2">
        <v>153.30628194775818</v>
      </c>
      <c r="K11" s="2">
        <v>1844.6369601515546</v>
      </c>
      <c r="L11" s="2">
        <v>185.14903938618204</v>
      </c>
      <c r="N11" s="2">
        <f t="shared" si="6"/>
        <v>975.55640605193821</v>
      </c>
      <c r="O11" s="2">
        <f t="shared" si="6"/>
        <v>453.72572583170881</v>
      </c>
      <c r="P11" s="6">
        <f t="shared" si="7"/>
        <v>0.15</v>
      </c>
      <c r="Q11" s="2">
        <f t="shared" si="7"/>
        <v>-13</v>
      </c>
      <c r="R11" s="2">
        <f t="shared" si="0"/>
        <v>86.954819251423515</v>
      </c>
      <c r="S11" s="2">
        <f t="shared" si="1"/>
        <v>69.43835203589714</v>
      </c>
      <c r="T11" s="2">
        <f t="shared" si="2"/>
        <v>-22.925075663433553</v>
      </c>
      <c r="U11" s="2">
        <f t="shared" si="3"/>
        <v>75.975768472614092</v>
      </c>
      <c r="V11" s="2">
        <f t="shared" si="4"/>
        <v>423.74845943797919</v>
      </c>
      <c r="W11" s="2">
        <f t="shared" si="5"/>
        <v>81.448742407343218</v>
      </c>
    </row>
    <row r="12" spans="4:23">
      <c r="D12" s="3" t="s">
        <v>1</v>
      </c>
      <c r="E12" s="3">
        <v>0.15</v>
      </c>
      <c r="F12" s="3">
        <v>-12</v>
      </c>
      <c r="G12" s="2">
        <v>-240.97183972471254</v>
      </c>
      <c r="H12" s="2">
        <v>121.39049964610089</v>
      </c>
      <c r="I12" s="2">
        <v>-1227.7332996882817</v>
      </c>
      <c r="J12" s="2">
        <v>131.32363627699101</v>
      </c>
      <c r="K12" s="2">
        <v>2555.4644036165505</v>
      </c>
      <c r="L12" s="2">
        <v>204.78112979670186</v>
      </c>
      <c r="N12" s="2">
        <f t="shared" si="6"/>
        <v>1086.7592642035563</v>
      </c>
      <c r="O12" s="2">
        <f t="shared" si="6"/>
        <v>457.49526571979379</v>
      </c>
      <c r="P12" s="6">
        <f t="shared" si="7"/>
        <v>0.15</v>
      </c>
      <c r="Q12" s="2">
        <f t="shared" si="7"/>
        <v>-12</v>
      </c>
      <c r="R12" s="2">
        <f t="shared" si="0"/>
        <v>77.447259569579018</v>
      </c>
      <c r="S12" s="2">
        <f t="shared" si="1"/>
        <v>70.902536814776056</v>
      </c>
      <c r="T12" s="2">
        <f t="shared" si="2"/>
        <v>-92.152366361659432</v>
      </c>
      <c r="U12" s="2">
        <f t="shared" si="3"/>
        <v>72.609794673210303</v>
      </c>
      <c r="V12" s="2">
        <f t="shared" si="4"/>
        <v>558.08473889385857</v>
      </c>
      <c r="W12" s="2">
        <f t="shared" si="5"/>
        <v>85.235301371910623</v>
      </c>
    </row>
    <row r="13" spans="4:23">
      <c r="D13" s="3" t="s">
        <v>1</v>
      </c>
      <c r="E13" s="3">
        <v>0.15</v>
      </c>
      <c r="F13" s="3">
        <v>-11</v>
      </c>
      <c r="G13" s="2">
        <v>249.10682658966658</v>
      </c>
      <c r="H13" s="2">
        <v>114.25061432708958</v>
      </c>
      <c r="I13" s="2">
        <v>-1315.0250805734368</v>
      </c>
      <c r="J13" s="2">
        <v>133.42266478774923</v>
      </c>
      <c r="K13" s="2">
        <v>2689.8420082944117</v>
      </c>
      <c r="L13" s="2">
        <v>195.41959847364069</v>
      </c>
      <c r="N13" s="2">
        <f t="shared" si="6"/>
        <v>1623.9237543106415</v>
      </c>
      <c r="O13" s="2">
        <f t="shared" si="6"/>
        <v>443.0928775884795</v>
      </c>
      <c r="P13" s="6">
        <f t="shared" si="7"/>
        <v>0.15</v>
      </c>
      <c r="Q13" s="2">
        <f t="shared" si="7"/>
        <v>-11</v>
      </c>
      <c r="R13" s="2">
        <f t="shared" si="0"/>
        <v>220.43189644782538</v>
      </c>
      <c r="S13" s="2">
        <f t="shared" si="1"/>
        <v>68.100107823708441</v>
      </c>
      <c r="T13" s="2">
        <f t="shared" si="2"/>
        <v>-48.403275095832996</v>
      </c>
      <c r="U13" s="2">
        <f t="shared" si="3"/>
        <v>71.39530399663434</v>
      </c>
      <c r="V13" s="2">
        <f t="shared" si="4"/>
        <v>639.93325580332851</v>
      </c>
      <c r="W13" s="2">
        <f t="shared" si="5"/>
        <v>82.05102697389691</v>
      </c>
    </row>
    <row r="14" spans="4:23">
      <c r="D14" s="3" t="s">
        <v>34</v>
      </c>
      <c r="E14" s="3">
        <v>0.15</v>
      </c>
      <c r="F14" s="3">
        <v>-10</v>
      </c>
      <c r="G14" s="2">
        <v>771.42766904920541</v>
      </c>
      <c r="H14" s="2">
        <v>140.89296833790411</v>
      </c>
      <c r="I14" s="2">
        <v>-1400.3873174064779</v>
      </c>
      <c r="J14" s="2">
        <v>153.06701754162646</v>
      </c>
      <c r="K14" s="2">
        <v>1668.9539968930922</v>
      </c>
      <c r="L14" s="2">
        <v>298.12497630249845</v>
      </c>
      <c r="N14" s="2">
        <f t="shared" si="6"/>
        <v>1039.9943485358197</v>
      </c>
      <c r="O14" s="2">
        <f t="shared" si="6"/>
        <v>592.08496218202902</v>
      </c>
      <c r="P14" s="6">
        <f t="shared" si="7"/>
        <v>0.15</v>
      </c>
      <c r="Q14" s="2">
        <f t="shared" si="7"/>
        <v>-10</v>
      </c>
      <c r="R14" s="2">
        <f t="shared" si="0"/>
        <v>246.33851248893745</v>
      </c>
      <c r="S14" s="2">
        <f t="shared" si="1"/>
        <v>88.975271671736778</v>
      </c>
      <c r="T14" s="2">
        <f t="shared" si="2"/>
        <v>-126.9421883081331</v>
      </c>
      <c r="U14" s="2">
        <f t="shared" si="3"/>
        <v>91.067686378626519</v>
      </c>
      <c r="V14" s="2">
        <f t="shared" si="4"/>
        <v>400.60085008710553</v>
      </c>
      <c r="W14" s="2">
        <f t="shared" si="5"/>
        <v>115.9995230406513</v>
      </c>
    </row>
    <row r="15" spans="4:23">
      <c r="D15" s="3" t="s">
        <v>0</v>
      </c>
      <c r="E15" s="3">
        <v>0.15</v>
      </c>
      <c r="F15" s="3">
        <v>-9</v>
      </c>
      <c r="G15" s="2">
        <v>895.17773669114604</v>
      </c>
      <c r="H15" s="2">
        <v>185.82412865728384</v>
      </c>
      <c r="I15" s="2">
        <v>-548.60023749083916</v>
      </c>
      <c r="J15" s="2">
        <v>189.78666623828053</v>
      </c>
      <c r="K15" s="2">
        <v>-675.87215087467655</v>
      </c>
      <c r="L15" s="2">
        <v>239.13652071756195</v>
      </c>
      <c r="N15" s="2">
        <f t="shared" si="6"/>
        <v>-329.29465167436967</v>
      </c>
      <c r="O15" s="2">
        <f t="shared" si="6"/>
        <v>614.74731561312637</v>
      </c>
      <c r="P15" s="6">
        <f t="shared" si="7"/>
        <v>0.15</v>
      </c>
      <c r="Q15" s="2">
        <f t="shared" si="7"/>
        <v>-9</v>
      </c>
      <c r="R15" s="2">
        <f t="shared" si="0"/>
        <v>117.84207096690653</v>
      </c>
      <c r="S15" s="2">
        <f t="shared" si="1"/>
        <v>99.176509758156357</v>
      </c>
      <c r="T15" s="2">
        <f t="shared" si="2"/>
        <v>-130.30726834562219</v>
      </c>
      <c r="U15" s="2">
        <f t="shared" si="3"/>
        <v>99.857570904890196</v>
      </c>
      <c r="V15" s="2">
        <f t="shared" si="4"/>
        <v>-152.18212845846921</v>
      </c>
      <c r="W15" s="2">
        <f t="shared" si="5"/>
        <v>108.33957714351666</v>
      </c>
    </row>
    <row r="16" spans="4:23">
      <c r="D16" s="3" t="s">
        <v>0</v>
      </c>
      <c r="E16" s="3">
        <v>0.15</v>
      </c>
      <c r="F16" s="3">
        <v>-8</v>
      </c>
      <c r="G16" s="2">
        <v>172.20495583524388</v>
      </c>
      <c r="H16" s="2">
        <v>201.83520308815048</v>
      </c>
      <c r="I16" s="2">
        <v>-38.758544824393773</v>
      </c>
      <c r="J16" s="2">
        <v>259.77308584791689</v>
      </c>
      <c r="K16" s="2">
        <v>-148.94336038111757</v>
      </c>
      <c r="L16" s="2">
        <v>414.58103295715318</v>
      </c>
      <c r="N16" s="2">
        <f t="shared" si="6"/>
        <v>-15.496949370267458</v>
      </c>
      <c r="O16" s="2">
        <f t="shared" si="6"/>
        <v>876.18932189322049</v>
      </c>
      <c r="P16" s="6">
        <f t="shared" si="7"/>
        <v>0.15</v>
      </c>
      <c r="Q16" s="2">
        <f t="shared" si="7"/>
        <v>-8</v>
      </c>
      <c r="R16" s="2">
        <f t="shared" si="0"/>
        <v>27.902747946809541</v>
      </c>
      <c r="S16" s="2">
        <f t="shared" si="1"/>
        <v>130.52363261284685</v>
      </c>
      <c r="T16" s="2">
        <f t="shared" si="2"/>
        <v>-8.3566037290656823</v>
      </c>
      <c r="U16" s="2">
        <f t="shared" si="3"/>
        <v>140.48170621218173</v>
      </c>
      <c r="V16" s="2">
        <f t="shared" si="4"/>
        <v>-27.294618902877584</v>
      </c>
      <c r="W16" s="2">
        <f t="shared" si="5"/>
        <v>167.08932212158169</v>
      </c>
    </row>
    <row r="17" spans="4:23">
      <c r="D17" s="3" t="s">
        <v>0</v>
      </c>
      <c r="E17" s="3">
        <v>0.15</v>
      </c>
      <c r="F17" s="3">
        <v>-7</v>
      </c>
      <c r="G17" s="2">
        <v>112.1856672615592</v>
      </c>
      <c r="H17" s="2">
        <v>187.61395267675317</v>
      </c>
      <c r="I17" s="2">
        <v>1891.5183009867421</v>
      </c>
      <c r="J17" s="2">
        <v>262.9132996593587</v>
      </c>
      <c r="K17" s="2">
        <v>-884.21307130006483</v>
      </c>
      <c r="L17" s="2">
        <v>1312.8267069753215</v>
      </c>
      <c r="N17" s="2">
        <f t="shared" si="6"/>
        <v>1119.4908969482367</v>
      </c>
      <c r="O17" s="2">
        <f t="shared" si="6"/>
        <v>1763.3539593114333</v>
      </c>
      <c r="P17" s="6">
        <f t="shared" si="7"/>
        <v>0.15</v>
      </c>
      <c r="Q17" s="2">
        <f t="shared" si="7"/>
        <v>-7</v>
      </c>
      <c r="R17" s="2">
        <f t="shared" si="0"/>
        <v>141.72622841429387</v>
      </c>
      <c r="S17" s="2">
        <f t="shared" si="1"/>
        <v>225.11298741600501</v>
      </c>
      <c r="T17" s="2">
        <f t="shared" si="2"/>
        <v>447.54902483580969</v>
      </c>
      <c r="U17" s="2">
        <f t="shared" si="3"/>
        <v>238.05506267864035</v>
      </c>
      <c r="V17" s="2">
        <f t="shared" si="4"/>
        <v>-29.529804775985241</v>
      </c>
      <c r="W17" s="2">
        <f t="shared" si="5"/>
        <v>418.50892956107145</v>
      </c>
    </row>
    <row r="18" spans="4:23">
      <c r="D18" s="3" t="s">
        <v>0</v>
      </c>
      <c r="E18" s="3">
        <v>0.15</v>
      </c>
      <c r="F18" s="3">
        <v>-6</v>
      </c>
      <c r="G18" s="2">
        <v>-66.968243889564206</v>
      </c>
      <c r="H18" s="2">
        <v>184.9435137670103</v>
      </c>
      <c r="I18" s="2">
        <v>1847.6599951711205</v>
      </c>
      <c r="J18" s="2">
        <v>316.19484246036427</v>
      </c>
      <c r="K18" s="2">
        <v>-1106.1311324677547</v>
      </c>
      <c r="L18" s="2">
        <v>747.33751789506027</v>
      </c>
      <c r="N18" s="2">
        <f t="shared" si="6"/>
        <v>674.56061881380151</v>
      </c>
      <c r="O18" s="2">
        <f t="shared" si="6"/>
        <v>1248.4758741224348</v>
      </c>
      <c r="P18" s="6">
        <f t="shared" si="7"/>
        <v>0.15</v>
      </c>
      <c r="Q18" s="2">
        <f t="shared" si="7"/>
        <v>-6</v>
      </c>
      <c r="R18" s="2">
        <f t="shared" si="0"/>
        <v>62.26990076424071</v>
      </c>
      <c r="S18" s="2">
        <f t="shared" si="1"/>
        <v>168.33921516084624</v>
      </c>
      <c r="T18" s="2">
        <f t="shared" si="2"/>
        <v>391.3466293527959</v>
      </c>
      <c r="U18" s="2">
        <f t="shared" si="3"/>
        <v>190.89803728001647</v>
      </c>
      <c r="V18" s="2">
        <f t="shared" si="4"/>
        <v>-116.33622071013579</v>
      </c>
      <c r="W18" s="2">
        <f t="shared" si="5"/>
        <v>265.00068462035483</v>
      </c>
    </row>
    <row r="19" spans="4:23">
      <c r="D19" s="3" t="s">
        <v>0</v>
      </c>
      <c r="E19" s="3">
        <v>0.15</v>
      </c>
      <c r="F19" s="3">
        <v>-5</v>
      </c>
      <c r="G19" s="2">
        <v>-74.046218064018078</v>
      </c>
      <c r="H19" s="2">
        <v>167.52303006446618</v>
      </c>
      <c r="I19" s="2">
        <v>1076.2092624841791</v>
      </c>
      <c r="J19" s="2">
        <v>414.42332838660946</v>
      </c>
      <c r="K19" s="2">
        <v>-868.03985883162943</v>
      </c>
      <c r="L19" s="2">
        <v>672.16384748033693</v>
      </c>
      <c r="N19" s="2">
        <f t="shared" si="6"/>
        <v>134.12318558853167</v>
      </c>
      <c r="O19" s="2">
        <f t="shared" si="6"/>
        <v>1254.1102059314126</v>
      </c>
      <c r="P19" s="6">
        <f t="shared" si="7"/>
        <v>0.15</v>
      </c>
      <c r="Q19" s="2">
        <f t="shared" si="7"/>
        <v>-5</v>
      </c>
      <c r="R19" s="2">
        <f t="shared" si="0"/>
        <v>1.9430296939925462</v>
      </c>
      <c r="S19" s="2">
        <f t="shared" si="1"/>
        <v>165.96132456607842</v>
      </c>
      <c r="T19" s="2">
        <f t="shared" si="2"/>
        <v>199.64319041321394</v>
      </c>
      <c r="U19" s="2">
        <f t="shared" si="3"/>
        <v>208.3973133401968</v>
      </c>
      <c r="V19" s="2">
        <f t="shared" si="4"/>
        <v>-134.52462731294065</v>
      </c>
      <c r="W19" s="2">
        <f t="shared" si="5"/>
        <v>252.69646505943118</v>
      </c>
    </row>
    <row r="20" spans="4:23">
      <c r="D20" s="3" t="s">
        <v>0</v>
      </c>
      <c r="E20" s="3">
        <v>0.15</v>
      </c>
      <c r="F20" s="3">
        <v>-4</v>
      </c>
      <c r="G20" s="2">
        <v>147.8353127795051</v>
      </c>
      <c r="H20" s="2">
        <v>124.25044111541888</v>
      </c>
      <c r="I20" s="2">
        <v>680.84151598517417</v>
      </c>
      <c r="J20" s="2">
        <v>253.25885438638591</v>
      </c>
      <c r="K20" s="2">
        <v>-1487.7482736838469</v>
      </c>
      <c r="L20" s="2">
        <v>770.50458347053745</v>
      </c>
      <c r="N20" s="2">
        <f t="shared" si="6"/>
        <v>-659.07144491916767</v>
      </c>
      <c r="O20" s="2">
        <f t="shared" si="6"/>
        <v>1148.0138789723424</v>
      </c>
      <c r="P20" s="6">
        <f t="shared" si="7"/>
        <v>0.15</v>
      </c>
      <c r="Q20" s="2">
        <f t="shared" si="7"/>
        <v>-4</v>
      </c>
      <c r="R20" s="2">
        <f t="shared" si="0"/>
        <v>-46.676744904056534</v>
      </c>
      <c r="S20" s="2">
        <f t="shared" si="1"/>
        <v>146.91956257931258</v>
      </c>
      <c r="T20" s="2">
        <f t="shared" si="2"/>
        <v>44.933696271917839</v>
      </c>
      <c r="U20" s="2">
        <f t="shared" si="3"/>
        <v>169.09288361026006</v>
      </c>
      <c r="V20" s="2">
        <f t="shared" si="4"/>
        <v>-327.79267382744518</v>
      </c>
      <c r="W20" s="2">
        <f t="shared" si="5"/>
        <v>257.99449329659859</v>
      </c>
    </row>
    <row r="21" spans="4:23">
      <c r="D21" s="3" t="s">
        <v>0</v>
      </c>
      <c r="E21" s="3">
        <v>0.15</v>
      </c>
      <c r="F21" s="3">
        <v>-3</v>
      </c>
      <c r="G21" s="2">
        <v>566.90634735760318</v>
      </c>
      <c r="H21" s="2">
        <v>172.34440201992595</v>
      </c>
      <c r="I21" s="2">
        <v>1340.9011511450983</v>
      </c>
      <c r="J21" s="2">
        <v>281.78187525857243</v>
      </c>
      <c r="K21" s="2">
        <v>-964.79357312767536</v>
      </c>
      <c r="L21" s="2">
        <v>630.1119781528248</v>
      </c>
      <c r="N21" s="2">
        <f t="shared" si="6"/>
        <v>943.01392537502613</v>
      </c>
      <c r="O21" s="2">
        <f t="shared" si="6"/>
        <v>1084.2382554313231</v>
      </c>
      <c r="P21" s="6">
        <f t="shared" si="7"/>
        <v>0.15</v>
      </c>
      <c r="Q21" s="2">
        <f t="shared" si="7"/>
        <v>-3</v>
      </c>
      <c r="R21" s="2">
        <f t="shared" si="0"/>
        <v>200.57917653998157</v>
      </c>
      <c r="S21" s="2">
        <f t="shared" si="1"/>
        <v>148.21025328497575</v>
      </c>
      <c r="T21" s="2">
        <f t="shared" si="2"/>
        <v>333.60953344095731</v>
      </c>
      <c r="U21" s="2">
        <f t="shared" si="3"/>
        <v>167.01981899786807</v>
      </c>
      <c r="V21" s="2">
        <f t="shared" si="4"/>
        <v>-62.681747293425694</v>
      </c>
      <c r="W21" s="2">
        <f t="shared" si="5"/>
        <v>226.88905543281774</v>
      </c>
    </row>
    <row r="22" spans="4:23">
      <c r="D22" s="3" t="s">
        <v>0</v>
      </c>
      <c r="E22" s="3">
        <v>0.15</v>
      </c>
      <c r="F22" s="3">
        <v>-2</v>
      </c>
      <c r="G22" s="2">
        <v>337.03182833707626</v>
      </c>
      <c r="H22" s="2">
        <v>244.72121827682133</v>
      </c>
      <c r="I22" s="2">
        <v>905.3347404053352</v>
      </c>
      <c r="J22" s="2">
        <v>222.59773380150341</v>
      </c>
      <c r="K22" s="2">
        <v>-1244.6110462694967</v>
      </c>
      <c r="L22" s="2">
        <v>1135.436679324255</v>
      </c>
      <c r="N22" s="2">
        <f t="shared" si="6"/>
        <v>-2.244477527085337</v>
      </c>
      <c r="O22" s="2">
        <f t="shared" si="6"/>
        <v>1602.7556314025796</v>
      </c>
      <c r="P22" s="6">
        <f t="shared" si="7"/>
        <v>0.15</v>
      </c>
      <c r="Q22" s="2">
        <f t="shared" si="7"/>
        <v>-2</v>
      </c>
      <c r="R22" s="2">
        <f t="shared" si="0"/>
        <v>57.681855765910029</v>
      </c>
      <c r="S22" s="2">
        <f t="shared" si="1"/>
        <v>217.3628565759858</v>
      </c>
      <c r="T22" s="2">
        <f t="shared" si="2"/>
        <v>155.35891877764203</v>
      </c>
      <c r="U22" s="2">
        <f t="shared" si="3"/>
        <v>213.56038268179054</v>
      </c>
      <c r="V22" s="2">
        <f t="shared" si="4"/>
        <v>-214.16301330709473</v>
      </c>
      <c r="W22" s="2">
        <f t="shared" si="5"/>
        <v>370.45457644351353</v>
      </c>
    </row>
    <row r="23" spans="4:23">
      <c r="D23" s="3" t="s">
        <v>0</v>
      </c>
      <c r="E23" s="3">
        <v>0.15</v>
      </c>
      <c r="F23" s="3">
        <v>-1</v>
      </c>
      <c r="G23" s="2">
        <v>-6.1028841417455357</v>
      </c>
      <c r="H23" s="2">
        <v>260.00512178129276</v>
      </c>
      <c r="I23" s="2">
        <v>1677.7474118025655</v>
      </c>
      <c r="J23" s="2">
        <v>334.77500551407684</v>
      </c>
      <c r="K23" s="2">
        <v>-2092.9770021426152</v>
      </c>
      <c r="L23" s="2">
        <v>417.32992366105827</v>
      </c>
      <c r="N23" s="2">
        <f t="shared" si="6"/>
        <v>-421.33247448179532</v>
      </c>
      <c r="O23" s="2">
        <f t="shared" si="6"/>
        <v>1012.1100509564278</v>
      </c>
      <c r="P23" s="6">
        <f t="shared" si="7"/>
        <v>0.15</v>
      </c>
      <c r="Q23" s="2">
        <f t="shared" si="7"/>
        <v>-1</v>
      </c>
      <c r="R23" s="2">
        <f t="shared" si="0"/>
        <v>-47.132172608308892</v>
      </c>
      <c r="S23" s="2">
        <f t="shared" si="1"/>
        <v>155.387917129519</v>
      </c>
      <c r="T23" s="2">
        <f t="shared" si="2"/>
        <v>242.27959700711955</v>
      </c>
      <c r="U23" s="2">
        <f t="shared" si="3"/>
        <v>168.23899089609131</v>
      </c>
      <c r="V23" s="2">
        <f t="shared" si="4"/>
        <v>-405.81366163970836</v>
      </c>
      <c r="W23" s="2">
        <f t="shared" si="5"/>
        <v>182.42811745260369</v>
      </c>
    </row>
    <row r="24" spans="4:23">
      <c r="D24" s="3" t="s">
        <v>0</v>
      </c>
      <c r="E24" s="3">
        <v>0.15</v>
      </c>
      <c r="F24" s="3">
        <v>0</v>
      </c>
      <c r="G24" s="2">
        <v>148.11828063222947</v>
      </c>
      <c r="H24" s="2">
        <v>197.08955040840976</v>
      </c>
      <c r="I24" s="2">
        <v>1536.0877841494444</v>
      </c>
      <c r="J24" s="2">
        <v>231.24005034928882</v>
      </c>
      <c r="K24" s="2">
        <v>-807.64759518413371</v>
      </c>
      <c r="L24" s="2">
        <v>644.3408134237809</v>
      </c>
      <c r="N24" s="2">
        <f t="shared" si="6"/>
        <v>876.55846959754012</v>
      </c>
      <c r="O24" s="2">
        <f t="shared" si="6"/>
        <v>1072.6704141814794</v>
      </c>
      <c r="P24" s="6">
        <f t="shared" si="7"/>
        <v>0.15</v>
      </c>
      <c r="Q24" s="2">
        <f t="shared" si="7"/>
        <v>0</v>
      </c>
      <c r="R24" s="2">
        <f t="shared" si="0"/>
        <v>121.3314120958954</v>
      </c>
      <c r="S24" s="2">
        <f t="shared" si="1"/>
        <v>151.19809302754476</v>
      </c>
      <c r="T24" s="2">
        <f t="shared" si="2"/>
        <v>359.88867051291669</v>
      </c>
      <c r="U24" s="2">
        <f t="shared" si="3"/>
        <v>157.06771020488333</v>
      </c>
      <c r="V24" s="2">
        <f t="shared" si="4"/>
        <v>-42.940847810042015</v>
      </c>
      <c r="W24" s="2">
        <f t="shared" si="5"/>
        <v>228.06940385831166</v>
      </c>
    </row>
    <row r="25" spans="4:23">
      <c r="D25" s="3" t="s">
        <v>0</v>
      </c>
      <c r="E25" s="3">
        <v>0.15</v>
      </c>
      <c r="F25" s="3">
        <v>1</v>
      </c>
      <c r="G25" s="2">
        <v>232.5058939878277</v>
      </c>
      <c r="H25" s="2">
        <v>199.4462928345209</v>
      </c>
      <c r="I25" s="2">
        <v>839.25524187991482</v>
      </c>
      <c r="J25" s="2">
        <v>409.38059342773954</v>
      </c>
      <c r="K25" s="2">
        <v>-1329.2016455000794</v>
      </c>
      <c r="L25" s="2">
        <v>370.75019354768813</v>
      </c>
      <c r="N25" s="2">
        <f t="shared" si="6"/>
        <v>-257.4405096323369</v>
      </c>
      <c r="O25" s="2">
        <f t="shared" si="6"/>
        <v>979.5770798099486</v>
      </c>
      <c r="P25" s="6">
        <f t="shared" si="7"/>
        <v>0.15</v>
      </c>
      <c r="Q25" s="2">
        <f t="shared" si="7"/>
        <v>1</v>
      </c>
      <c r="R25" s="2">
        <f t="shared" si="0"/>
        <v>11.804394788121034</v>
      </c>
      <c r="S25" s="2">
        <f t="shared" si="1"/>
        <v>141.42107468514641</v>
      </c>
      <c r="T25" s="2">
        <f t="shared" si="2"/>
        <v>116.0894389570735</v>
      </c>
      <c r="U25" s="2">
        <f t="shared" si="3"/>
        <v>177.5035325996059</v>
      </c>
      <c r="V25" s="2">
        <f t="shared" si="4"/>
        <v>-256.61408856136302</v>
      </c>
      <c r="W25" s="2">
        <f t="shared" si="5"/>
        <v>170.86393262022204</v>
      </c>
    </row>
    <row r="26" spans="4:23">
      <c r="D26" s="3" t="s">
        <v>0</v>
      </c>
      <c r="E26" s="3">
        <v>0.15</v>
      </c>
      <c r="F26" s="3">
        <v>2</v>
      </c>
      <c r="G26" s="2">
        <v>366.76940453764996</v>
      </c>
      <c r="H26" s="2">
        <v>137.53065157347885</v>
      </c>
      <c r="I26" s="2">
        <v>1275.1068980791613</v>
      </c>
      <c r="J26" s="2">
        <v>299.51005763909416</v>
      </c>
      <c r="K26" s="2">
        <v>-494.94738616373559</v>
      </c>
      <c r="L26" s="2">
        <v>308.8571000946506</v>
      </c>
      <c r="N26" s="2">
        <f t="shared" si="6"/>
        <v>1146.9289164530755</v>
      </c>
      <c r="O26" s="2">
        <f t="shared" si="6"/>
        <v>745.89780930722361</v>
      </c>
      <c r="P26" s="6">
        <f t="shared" si="7"/>
        <v>0.15</v>
      </c>
      <c r="Q26" s="2">
        <f t="shared" si="7"/>
        <v>2</v>
      </c>
      <c r="R26" s="2">
        <f t="shared" si="0"/>
        <v>188.48384164196372</v>
      </c>
      <c r="S26" s="2">
        <f t="shared" si="1"/>
        <v>105.2206536321693</v>
      </c>
      <c r="T26" s="2">
        <f t="shared" si="2"/>
        <v>344.60434834441099</v>
      </c>
      <c r="U26" s="2">
        <f t="shared" si="3"/>
        <v>133.06086404969693</v>
      </c>
      <c r="V26" s="2">
        <f t="shared" si="4"/>
        <v>40.376268240163107</v>
      </c>
      <c r="W26" s="2">
        <f t="shared" si="5"/>
        <v>134.66738697174566</v>
      </c>
    </row>
    <row r="27" spans="4:23">
      <c r="D27" s="3" t="s">
        <v>0</v>
      </c>
      <c r="E27" s="3">
        <v>0.15</v>
      </c>
      <c r="F27" s="3">
        <v>3.0000000000000036</v>
      </c>
      <c r="G27" s="2">
        <v>472.82300593979329</v>
      </c>
      <c r="H27" s="2">
        <v>196.43744543426084</v>
      </c>
      <c r="I27" s="2">
        <v>804.80488874712853</v>
      </c>
      <c r="J27" s="2">
        <v>250.71214250293531</v>
      </c>
      <c r="K27" s="2">
        <v>-960.50084534803602</v>
      </c>
      <c r="L27" s="2">
        <v>400.0883214779675</v>
      </c>
      <c r="N27" s="2">
        <f t="shared" si="6"/>
        <v>317.12704933888574</v>
      </c>
      <c r="O27" s="2">
        <f t="shared" si="6"/>
        <v>847.23790941516359</v>
      </c>
      <c r="P27" s="6">
        <f t="shared" si="7"/>
        <v>0.15</v>
      </c>
      <c r="Q27" s="2">
        <f t="shared" si="7"/>
        <v>3.0000000000000036</v>
      </c>
      <c r="R27" s="2">
        <f t="shared" si="0"/>
        <v>115.9522251673426</v>
      </c>
      <c r="S27" s="2">
        <f t="shared" si="1"/>
        <v>126.42933227629716</v>
      </c>
      <c r="T27" s="2">
        <f t="shared" si="2"/>
        <v>173.01161127485335</v>
      </c>
      <c r="U27" s="2">
        <f t="shared" si="3"/>
        <v>135.75779583497558</v>
      </c>
      <c r="V27" s="2">
        <f t="shared" si="4"/>
        <v>-130.40031177275307</v>
      </c>
      <c r="W27" s="2">
        <f t="shared" si="5"/>
        <v>161.43182659630924</v>
      </c>
    </row>
    <row r="28" spans="4:23">
      <c r="D28" s="3" t="s">
        <v>0</v>
      </c>
      <c r="E28" s="3">
        <v>0.15</v>
      </c>
      <c r="F28" s="3">
        <v>4.0000000000000036</v>
      </c>
      <c r="G28" s="2">
        <v>350.42220457959382</v>
      </c>
      <c r="H28" s="2">
        <v>154.48749625734803</v>
      </c>
      <c r="I28" s="2">
        <v>992.26947139047638</v>
      </c>
      <c r="J28" s="2">
        <v>199.21301643116158</v>
      </c>
      <c r="K28" s="2">
        <v>-633.05726215286847</v>
      </c>
      <c r="L28" s="2">
        <v>423.30492732530638</v>
      </c>
      <c r="N28" s="2">
        <f t="shared" si="6"/>
        <v>709.63441381720179</v>
      </c>
      <c r="O28" s="2">
        <f t="shared" si="6"/>
        <v>777.00544001381604</v>
      </c>
      <c r="P28" s="6">
        <f t="shared" si="7"/>
        <v>0.15</v>
      </c>
      <c r="Q28" s="2">
        <f t="shared" si="7"/>
        <v>4.0000000000000036</v>
      </c>
      <c r="R28" s="2">
        <f t="shared" si="0"/>
        <v>137.84508042337416</v>
      </c>
      <c r="S28" s="2">
        <f t="shared" si="1"/>
        <v>111.53750842074282</v>
      </c>
      <c r="T28" s="2">
        <f t="shared" si="2"/>
        <v>248.16257940649459</v>
      </c>
      <c r="U28" s="2">
        <f t="shared" si="3"/>
        <v>119.22470720061702</v>
      </c>
      <c r="V28" s="2">
        <f t="shared" si="4"/>
        <v>-31.190452921267809</v>
      </c>
      <c r="W28" s="2">
        <f t="shared" si="5"/>
        <v>157.74050438554818</v>
      </c>
    </row>
    <row r="29" spans="4:23">
      <c r="D29" s="3" t="s">
        <v>0</v>
      </c>
      <c r="E29" s="3">
        <v>0.15</v>
      </c>
      <c r="F29" s="3">
        <v>5.0000000000000036</v>
      </c>
      <c r="G29" s="2">
        <v>417.75630356225616</v>
      </c>
      <c r="H29" s="2">
        <v>147.71610053884109</v>
      </c>
      <c r="I29" s="2">
        <v>733.13554801919702</v>
      </c>
      <c r="J29" s="2">
        <v>295.52584528162549</v>
      </c>
      <c r="K29" s="2">
        <v>-282.65592399995251</v>
      </c>
      <c r="L29" s="2">
        <v>553.64381124817214</v>
      </c>
      <c r="N29" s="2">
        <f t="shared" si="6"/>
        <v>868.23592758150073</v>
      </c>
      <c r="O29" s="2">
        <f t="shared" si="6"/>
        <v>996.88575706863867</v>
      </c>
      <c r="P29" s="6">
        <f t="shared" si="7"/>
        <v>0.15</v>
      </c>
      <c r="Q29" s="2">
        <f t="shared" si="7"/>
        <v>5.0000000000000036</v>
      </c>
      <c r="R29" s="2">
        <f t="shared" si="0"/>
        <v>166.76516925398943</v>
      </c>
      <c r="S29" s="2">
        <f t="shared" si="1"/>
        <v>134.42308445949567</v>
      </c>
      <c r="T29" s="2">
        <f t="shared" si="2"/>
        <v>220.97097689502615</v>
      </c>
      <c r="U29" s="2">
        <f t="shared" si="3"/>
        <v>159.82788433716169</v>
      </c>
      <c r="V29" s="2">
        <f t="shared" si="4"/>
        <v>46.381817641734813</v>
      </c>
      <c r="W29" s="2">
        <f t="shared" si="5"/>
        <v>204.19190973766192</v>
      </c>
    </row>
    <row r="30" spans="4:23">
      <c r="D30" s="3" t="s">
        <v>0</v>
      </c>
      <c r="E30" s="3">
        <v>0.15</v>
      </c>
      <c r="F30" s="3">
        <v>6.0000000000000036</v>
      </c>
      <c r="G30" s="2">
        <v>690.8948526460108</v>
      </c>
      <c r="H30" s="2">
        <v>156.98994368423416</v>
      </c>
      <c r="I30" s="2">
        <v>1081.9939574313044</v>
      </c>
      <c r="J30" s="2">
        <v>193.61285091085142</v>
      </c>
      <c r="K30" s="2">
        <v>43.381656799029493</v>
      </c>
      <c r="L30" s="2">
        <v>499.7279552776792</v>
      </c>
      <c r="N30" s="2">
        <f t="shared" si="6"/>
        <v>1816.2704668763447</v>
      </c>
      <c r="O30" s="2">
        <f t="shared" si="6"/>
        <v>850.33074987276473</v>
      </c>
      <c r="P30" s="6">
        <f t="shared" si="7"/>
        <v>0.15</v>
      </c>
      <c r="Q30" s="2">
        <f t="shared" si="7"/>
        <v>6.0000000000000036</v>
      </c>
      <c r="R30" s="2">
        <f t="shared" si="0"/>
        <v>317.40213511313334</v>
      </c>
      <c r="S30" s="2">
        <f t="shared" si="1"/>
        <v>119.9875723380614</v>
      </c>
      <c r="T30" s="2">
        <f t="shared" si="2"/>
        <v>384.62229374810568</v>
      </c>
      <c r="U30" s="2">
        <f t="shared" si="3"/>
        <v>126.28213451763622</v>
      </c>
      <c r="V30" s="2">
        <f t="shared" si="4"/>
        <v>206.11080457693345</v>
      </c>
      <c r="W30" s="2">
        <f t="shared" si="5"/>
        <v>178.89566808068474</v>
      </c>
    </row>
    <row r="31" spans="4:23">
      <c r="D31" s="3" t="s">
        <v>0</v>
      </c>
      <c r="E31" s="3">
        <v>0.15</v>
      </c>
      <c r="F31" s="3">
        <v>7.0000000000000036</v>
      </c>
      <c r="G31" s="2">
        <v>569.75590035660275</v>
      </c>
      <c r="H31" s="2">
        <v>194.53555092338308</v>
      </c>
      <c r="I31" s="2">
        <v>715.09513643343189</v>
      </c>
      <c r="J31" s="2">
        <v>228.34264041192534</v>
      </c>
      <c r="K31" s="2">
        <v>306.70163612978649</v>
      </c>
      <c r="L31" s="2">
        <v>506.25343370635449</v>
      </c>
      <c r="N31" s="2">
        <f t="shared" si="6"/>
        <v>1591.5526729198211</v>
      </c>
      <c r="O31" s="2">
        <f t="shared" si="6"/>
        <v>929.13162504166291</v>
      </c>
      <c r="P31" s="6">
        <f t="shared" si="7"/>
        <v>0.15</v>
      </c>
      <c r="Q31" s="2">
        <f t="shared" si="7"/>
        <v>7.0000000000000036</v>
      </c>
      <c r="R31" s="2">
        <f t="shared" si="0"/>
        <v>272.00286897439656</v>
      </c>
      <c r="S31" s="2">
        <f t="shared" si="1"/>
        <v>135.0595693038884</v>
      </c>
      <c r="T31" s="2">
        <f t="shared" si="2"/>
        <v>296.98305017510154</v>
      </c>
      <c r="U31" s="2">
        <f t="shared" si="3"/>
        <v>140.8701628097316</v>
      </c>
      <c r="V31" s="2">
        <f t="shared" si="4"/>
        <v>226.79041731041252</v>
      </c>
      <c r="W31" s="2">
        <f t="shared" si="5"/>
        <v>188.63608040721158</v>
      </c>
    </row>
    <row r="32" spans="4:23">
      <c r="D32" s="3" t="s">
        <v>0</v>
      </c>
      <c r="E32" s="3">
        <v>0.15</v>
      </c>
      <c r="F32" s="3">
        <v>8.0000000000000036</v>
      </c>
      <c r="G32" s="2">
        <v>796.33082763599646</v>
      </c>
      <c r="H32" s="2">
        <v>145.99132185841586</v>
      </c>
      <c r="I32" s="2">
        <v>287.94331138804756</v>
      </c>
      <c r="J32" s="2">
        <v>283.66965096115194</v>
      </c>
      <c r="K32" s="2">
        <v>-479.87461151015299</v>
      </c>
      <c r="L32" s="2">
        <v>496.48274646678351</v>
      </c>
      <c r="N32" s="2">
        <f t="shared" si="6"/>
        <v>604.39952751389092</v>
      </c>
      <c r="O32" s="2">
        <f t="shared" si="6"/>
        <v>926.14371928635137</v>
      </c>
      <c r="P32" s="6">
        <f t="shared" si="7"/>
        <v>0.15</v>
      </c>
      <c r="Q32" s="2">
        <f t="shared" si="7"/>
        <v>8.0000000000000036</v>
      </c>
      <c r="R32" s="2">
        <f t="shared" si="0"/>
        <v>202.97555932176874</v>
      </c>
      <c r="S32" s="2">
        <f t="shared" si="1"/>
        <v>126.38922774135989</v>
      </c>
      <c r="T32" s="2">
        <f t="shared" si="2"/>
        <v>115.59645496665252</v>
      </c>
      <c r="U32" s="2">
        <f t="shared" si="3"/>
        <v>150.0526905558927</v>
      </c>
      <c r="V32" s="2">
        <f t="shared" si="4"/>
        <v>-16.372250531475711</v>
      </c>
      <c r="W32" s="2">
        <f t="shared" si="5"/>
        <v>186.62994134592313</v>
      </c>
    </row>
    <row r="33" spans="3:42">
      <c r="D33" s="3" t="s">
        <v>0</v>
      </c>
      <c r="E33" s="3">
        <v>0.15</v>
      </c>
      <c r="F33" s="3">
        <v>9.0000000000000036</v>
      </c>
      <c r="G33" s="2">
        <v>1511.854809167449</v>
      </c>
      <c r="H33" s="2">
        <v>155.08266764356563</v>
      </c>
      <c r="I33" s="2">
        <v>-1455.6580300463261</v>
      </c>
      <c r="J33" s="2">
        <v>157.41576704908607</v>
      </c>
      <c r="K33" s="2">
        <v>-738.7368146732839</v>
      </c>
      <c r="L33" s="2">
        <v>674.89192115232493</v>
      </c>
      <c r="N33" s="2">
        <f t="shared" si="6"/>
        <v>-682.54003555216093</v>
      </c>
      <c r="O33" s="2">
        <f t="shared" si="6"/>
        <v>987.39035584497663</v>
      </c>
      <c r="P33" s="6">
        <f t="shared" si="7"/>
        <v>0.15</v>
      </c>
      <c r="Q33" s="2">
        <f t="shared" si="7"/>
        <v>9.0000000000000036</v>
      </c>
      <c r="R33" s="2">
        <f t="shared" si="0"/>
        <v>185.19722893713771</v>
      </c>
      <c r="S33" s="2">
        <f t="shared" si="1"/>
        <v>134.65065367178215</v>
      </c>
      <c r="T33" s="2">
        <f t="shared" si="2"/>
        <v>-324.84404030272992</v>
      </c>
      <c r="U33" s="2">
        <f t="shared" si="3"/>
        <v>135.05165513210602</v>
      </c>
      <c r="V33" s="2">
        <f t="shared" si="4"/>
        <v>-201.62320641048828</v>
      </c>
      <c r="W33" s="2">
        <f t="shared" si="5"/>
        <v>223.99286911860017</v>
      </c>
    </row>
    <row r="34" spans="3:42">
      <c r="D34" s="3" t="s">
        <v>34</v>
      </c>
      <c r="E34" s="3">
        <v>0.15</v>
      </c>
      <c r="F34" s="3">
        <v>10.000000000000004</v>
      </c>
      <c r="G34" s="2">
        <v>549.82199539169994</v>
      </c>
      <c r="H34" s="2">
        <v>98.692528100316508</v>
      </c>
      <c r="I34" s="2">
        <v>-1496.7995319088409</v>
      </c>
      <c r="J34" s="2">
        <v>105.19061279478956</v>
      </c>
      <c r="K34" s="2">
        <v>1170.3526165032004</v>
      </c>
      <c r="L34" s="2">
        <v>399.43245490328172</v>
      </c>
      <c r="N34" s="2">
        <f t="shared" si="6"/>
        <v>223.3750799860594</v>
      </c>
      <c r="O34" s="2">
        <f t="shared" si="6"/>
        <v>603.31559579838779</v>
      </c>
      <c r="P34" s="6">
        <f t="shared" si="7"/>
        <v>0.15</v>
      </c>
      <c r="Q34" s="2">
        <f t="shared" si="7"/>
        <v>10.000000000000004</v>
      </c>
      <c r="R34" s="2">
        <f t="shared" si="0"/>
        <v>118.93230483142368</v>
      </c>
      <c r="S34" s="2">
        <f t="shared" si="1"/>
        <v>82.950421557690547</v>
      </c>
      <c r="T34" s="2">
        <f t="shared" si="2"/>
        <v>-232.8307701733568</v>
      </c>
      <c r="U34" s="2">
        <f t="shared" si="3"/>
        <v>84.067279864553143</v>
      </c>
      <c r="V34" s="2">
        <f t="shared" si="4"/>
        <v>225.58600533496281</v>
      </c>
      <c r="W34" s="2">
        <f t="shared" si="5"/>
        <v>134.64009647695019</v>
      </c>
    </row>
    <row r="35" spans="3:42">
      <c r="D35" s="3" t="s">
        <v>1</v>
      </c>
      <c r="E35" s="3">
        <v>0.15</v>
      </c>
      <c r="F35" s="3">
        <v>11.000000000000004</v>
      </c>
      <c r="G35" s="2">
        <v>-219.54023133969062</v>
      </c>
      <c r="H35" s="2">
        <v>109.24513315530308</v>
      </c>
      <c r="I35" s="2">
        <v>-1541.3112362713766</v>
      </c>
      <c r="J35" s="2">
        <v>118.04406292575527</v>
      </c>
      <c r="K35" s="2">
        <v>2240.8283249407555</v>
      </c>
      <c r="L35" s="2">
        <v>259.38571888096931</v>
      </c>
      <c r="N35" s="2">
        <f t="shared" si="6"/>
        <v>479.9768573296883</v>
      </c>
      <c r="O35" s="2">
        <f t="shared" si="6"/>
        <v>486.67491496202763</v>
      </c>
      <c r="P35" s="6">
        <f t="shared" si="7"/>
        <v>0.15</v>
      </c>
      <c r="Q35" s="2">
        <f t="shared" si="7"/>
        <v>11.000000000000004</v>
      </c>
      <c r="R35" s="2">
        <f t="shared" si="0"/>
        <v>14.76399150892534</v>
      </c>
      <c r="S35" s="2">
        <f t="shared" si="1"/>
        <v>72.006576085039498</v>
      </c>
      <c r="T35" s="2">
        <f t="shared" si="2"/>
        <v>-212.41539996370818</v>
      </c>
      <c r="U35" s="2">
        <f t="shared" si="3"/>
        <v>73.518892139335975</v>
      </c>
      <c r="V35" s="2">
        <f t="shared" si="4"/>
        <v>437.63983711962697</v>
      </c>
      <c r="W35" s="2">
        <f t="shared" si="5"/>
        <v>97.811989256638356</v>
      </c>
    </row>
    <row r="36" spans="3:42">
      <c r="D36" s="3" t="s">
        <v>1</v>
      </c>
      <c r="E36" s="3">
        <v>0.15</v>
      </c>
      <c r="F36" s="3">
        <v>12.000000000000004</v>
      </c>
      <c r="G36" s="2">
        <v>-180.51419465453426</v>
      </c>
      <c r="H36" s="2">
        <v>98.3229716670632</v>
      </c>
      <c r="I36" s="2">
        <v>-1006.9226401074743</v>
      </c>
      <c r="J36" s="2">
        <v>129.36184324706392</v>
      </c>
      <c r="K36" s="2">
        <v>2444.3645879233354</v>
      </c>
      <c r="L36" s="2">
        <v>299.74545261875619</v>
      </c>
      <c r="N36" s="2">
        <f t="shared" si="6"/>
        <v>1256.9277531613268</v>
      </c>
      <c r="O36" s="2">
        <f t="shared" si="6"/>
        <v>527.43026753288336</v>
      </c>
      <c r="P36" s="6">
        <f t="shared" si="7"/>
        <v>0.15</v>
      </c>
      <c r="Q36" s="2">
        <f t="shared" si="7"/>
        <v>12.000000000000004</v>
      </c>
      <c r="R36" s="2">
        <f t="shared" si="0"/>
        <v>106.45059579577205</v>
      </c>
      <c r="S36" s="2">
        <f t="shared" si="1"/>
        <v>74.586946266685629</v>
      </c>
      <c r="T36" s="2">
        <f t="shared" si="2"/>
        <v>-35.588355766452011</v>
      </c>
      <c r="U36" s="2">
        <f t="shared" si="3"/>
        <v>79.921752319498239</v>
      </c>
      <c r="V36" s="2">
        <f t="shared" si="4"/>
        <v>557.6016365513434</v>
      </c>
      <c r="W36" s="2">
        <f t="shared" si="5"/>
        <v>109.20643518025781</v>
      </c>
    </row>
    <row r="37" spans="3:42">
      <c r="D37" s="3" t="s">
        <v>1</v>
      </c>
      <c r="E37" s="3">
        <v>0.15</v>
      </c>
      <c r="F37" s="3">
        <v>13.000000000000004</v>
      </c>
      <c r="G37" s="2">
        <v>-125.36595465143925</v>
      </c>
      <c r="H37" s="2">
        <v>96.529198241805574</v>
      </c>
      <c r="I37" s="2">
        <v>-598.80382231000863</v>
      </c>
      <c r="J37" s="2">
        <v>132.70280860608523</v>
      </c>
      <c r="K37" s="2">
        <v>2284.5141729659731</v>
      </c>
      <c r="L37" s="2">
        <v>170.90169146279413</v>
      </c>
      <c r="N37" s="2">
        <f t="shared" si="6"/>
        <v>1560.3443960045252</v>
      </c>
      <c r="O37" s="2">
        <f t="shared" si="6"/>
        <v>400.13369831068496</v>
      </c>
      <c r="P37" s="6">
        <f t="shared" si="7"/>
        <v>0.15</v>
      </c>
      <c r="Q37" s="2">
        <f t="shared" si="7"/>
        <v>13.000000000000004</v>
      </c>
      <c r="R37" s="2">
        <f t="shared" si="0"/>
        <v>149.11539485727886</v>
      </c>
      <c r="S37" s="2">
        <f t="shared" si="1"/>
        <v>60.355579200541513</v>
      </c>
      <c r="T37" s="2">
        <f t="shared" si="2"/>
        <v>67.743261353462231</v>
      </c>
      <c r="U37" s="2">
        <f t="shared" si="3"/>
        <v>66.572918481902065</v>
      </c>
      <c r="V37" s="2">
        <f t="shared" si="4"/>
        <v>563.31354179152152</v>
      </c>
      <c r="W37" s="2">
        <f t="shared" si="5"/>
        <v>73.138351472898989</v>
      </c>
    </row>
    <row r="38" spans="3:42">
      <c r="D38" s="3" t="s">
        <v>1</v>
      </c>
      <c r="E38" s="3">
        <v>0.15</v>
      </c>
      <c r="F38" s="3">
        <v>14.000000000000004</v>
      </c>
      <c r="G38" s="2">
        <v>154.40081278476177</v>
      </c>
      <c r="H38" s="2">
        <v>106.34944845518859</v>
      </c>
      <c r="I38" s="2">
        <v>-771.97068401296804</v>
      </c>
      <c r="J38" s="2">
        <v>173.44461068707903</v>
      </c>
      <c r="K38" s="2">
        <v>1458.5148241656752</v>
      </c>
      <c r="L38" s="2">
        <v>293.6626141006027</v>
      </c>
      <c r="N38" s="2">
        <f t="shared" si="6"/>
        <v>840.944952937469</v>
      </c>
      <c r="O38" s="2">
        <f t="shared" si="6"/>
        <v>573.45667324287035</v>
      </c>
      <c r="P38" s="6">
        <f t="shared" si="7"/>
        <v>0.15</v>
      </c>
      <c r="Q38" s="2">
        <f t="shared" si="7"/>
        <v>14.000000000000004</v>
      </c>
      <c r="R38" s="2">
        <f t="shared" si="0"/>
        <v>118.51599392491661</v>
      </c>
      <c r="S38" s="2">
        <f t="shared" si="1"/>
        <v>81.000635089174494</v>
      </c>
      <c r="T38" s="2">
        <f t="shared" si="2"/>
        <v>-40.704107087193194</v>
      </c>
      <c r="U38" s="2">
        <f t="shared" si="3"/>
        <v>92.532616097780675</v>
      </c>
      <c r="V38" s="2">
        <f t="shared" si="4"/>
        <v>342.66058963101108</v>
      </c>
      <c r="W38" s="2">
        <f t="shared" si="5"/>
        <v>113.19508543448012</v>
      </c>
    </row>
    <row r="39" spans="3:42">
      <c r="D39" s="3" t="s">
        <v>1</v>
      </c>
      <c r="E39" s="3">
        <v>0.15</v>
      </c>
      <c r="F39" s="3">
        <v>15.000000000000004</v>
      </c>
      <c r="G39" s="2">
        <v>424.78128973611888</v>
      </c>
      <c r="H39" s="2">
        <v>111.31343486613514</v>
      </c>
      <c r="I39" s="2">
        <v>-613.09219709251897</v>
      </c>
      <c r="J39" s="2">
        <v>168.96494995358216</v>
      </c>
      <c r="K39" s="2">
        <v>1397.7168463822129</v>
      </c>
      <c r="L39" s="2">
        <v>231.38645747602413</v>
      </c>
      <c r="N39" s="2">
        <f t="shared" si="6"/>
        <v>1209.4059390258128</v>
      </c>
      <c r="O39" s="2">
        <f t="shared" si="6"/>
        <v>511.66484229574144</v>
      </c>
      <c r="P39" s="6">
        <f t="shared" si="7"/>
        <v>0.15</v>
      </c>
      <c r="Q39" s="2">
        <f t="shared" si="7"/>
        <v>15.000000000000004</v>
      </c>
      <c r="R39" s="2">
        <f t="shared" si="0"/>
        <v>205.28805875434372</v>
      </c>
      <c r="S39" s="2">
        <f t="shared" si="1"/>
        <v>75.095338743713711</v>
      </c>
      <c r="T39" s="2">
        <f t="shared" si="2"/>
        <v>26.903553205671603</v>
      </c>
      <c r="U39" s="2">
        <f t="shared" ref="U39:U41" si="8">E/1000/(1+nu)*(I39+J39+(nu/(1-2*nu))*(N39+O39))-T39</f>
        <v>85.004192899368675</v>
      </c>
      <c r="V39" s="2">
        <f t="shared" si="4"/>
        <v>372.51135755289118</v>
      </c>
      <c r="W39" s="2">
        <f t="shared" ref="W39:W41" si="9">E/1000/(1+nu)*(K39+L39+(nu/(1-2*nu))*(N39+O39))-V39</f>
        <v>95.732889504788318</v>
      </c>
    </row>
    <row r="40" spans="3:42">
      <c r="D40" s="3" t="s">
        <v>1</v>
      </c>
      <c r="E40" s="3">
        <v>0.15</v>
      </c>
      <c r="F40" s="3">
        <v>16.000000000000004</v>
      </c>
      <c r="G40" s="2">
        <v>460.45319390397509</v>
      </c>
      <c r="H40" s="2">
        <v>87.896405867816213</v>
      </c>
      <c r="I40" s="2">
        <v>-542.40680174338991</v>
      </c>
      <c r="J40" s="2">
        <v>137.59555174414146</v>
      </c>
      <c r="K40" s="2">
        <v>1005.6610071270419</v>
      </c>
      <c r="L40" s="2">
        <v>237.12293996527671</v>
      </c>
      <c r="N40" s="2">
        <f t="shared" si="6"/>
        <v>923.70739928762714</v>
      </c>
      <c r="O40" s="2">
        <f t="shared" si="6"/>
        <v>462.61489757723439</v>
      </c>
      <c r="P40" s="6">
        <f t="shared" si="7"/>
        <v>0.15</v>
      </c>
      <c r="Q40" s="9">
        <f t="shared" si="7"/>
        <v>16.000000000000004</v>
      </c>
      <c r="R40" s="2">
        <f t="shared" si="0"/>
        <v>180.17088949932997</v>
      </c>
      <c r="S40" s="2">
        <f t="shared" si="1"/>
        <v>65.705699181040899</v>
      </c>
      <c r="T40" s="2">
        <f t="shared" si="2"/>
        <v>7.804327747439098</v>
      </c>
      <c r="U40" s="2">
        <f t="shared" si="8"/>
        <v>74.247739878534318</v>
      </c>
      <c r="V40" s="2">
        <f t="shared" si="4"/>
        <v>273.87848239704454</v>
      </c>
      <c r="W40" s="2">
        <f t="shared" si="9"/>
        <v>91.354009729041991</v>
      </c>
    </row>
    <row r="41" spans="3:42">
      <c r="C41" s="3"/>
      <c r="D41" s="3" t="s">
        <v>1</v>
      </c>
      <c r="E41" s="3">
        <v>0.15</v>
      </c>
      <c r="F41" s="3">
        <v>24.000000000000004</v>
      </c>
      <c r="G41" s="2">
        <f>G7</f>
        <v>779.76366931824157</v>
      </c>
      <c r="H41" s="2">
        <f>H7</f>
        <v>126.6326064546945</v>
      </c>
      <c r="I41" s="2">
        <f>I7</f>
        <v>-725.67095044201142</v>
      </c>
      <c r="J41" s="2">
        <f>J7</f>
        <v>145.64500131225259</v>
      </c>
      <c r="K41" s="2">
        <v>-133.91975994568892</v>
      </c>
      <c r="L41" s="2">
        <v>301.17681772611229</v>
      </c>
      <c r="N41" s="2">
        <f t="shared" si="6"/>
        <v>-79.827041069458772</v>
      </c>
      <c r="O41" s="2">
        <f t="shared" si="6"/>
        <v>573.45442549305938</v>
      </c>
      <c r="P41" s="6">
        <f t="shared" si="7"/>
        <v>0.15</v>
      </c>
      <c r="Q41" s="9">
        <f t="shared" si="7"/>
        <v>24.000000000000004</v>
      </c>
      <c r="R41" s="2">
        <f t="shared" si="0"/>
        <v>125.29079804710072</v>
      </c>
      <c r="S41" s="2">
        <f t="shared" si="1"/>
        <v>84.486557022704019</v>
      </c>
      <c r="T41" s="2">
        <f t="shared" si="2"/>
        <v>-133.45577722419276</v>
      </c>
      <c r="U41" s="2">
        <f t="shared" si="8"/>
        <v>87.754312388846785</v>
      </c>
      <c r="V41" s="2">
        <f t="shared" si="4"/>
        <v>-31.748541357637336</v>
      </c>
      <c r="W41" s="2">
        <f t="shared" si="9"/>
        <v>114.48634333497891</v>
      </c>
    </row>
    <row r="42" spans="3:42">
      <c r="F42"/>
    </row>
    <row r="43" spans="3:42">
      <c r="F43"/>
      <c r="G43" s="26" t="s">
        <v>41</v>
      </c>
    </row>
    <row r="44" spans="3:42">
      <c r="F44"/>
    </row>
    <row r="45" spans="3:42">
      <c r="F45"/>
      <c r="AP45" t="s">
        <v>21</v>
      </c>
    </row>
    <row r="46" spans="3:42">
      <c r="F46"/>
    </row>
    <row r="47" spans="3:42">
      <c r="F47"/>
    </row>
    <row r="48" spans="3:42">
      <c r="F48"/>
    </row>
    <row r="49" spans="6:23">
      <c r="F49"/>
    </row>
    <row r="50" spans="6:23">
      <c r="F50"/>
    </row>
    <row r="51" spans="6:23">
      <c r="F51"/>
    </row>
    <row r="52" spans="6:23">
      <c r="F52"/>
      <c r="R52" s="12" t="s">
        <v>36</v>
      </c>
      <c r="S52" s="13"/>
      <c r="T52" s="13" t="s">
        <v>32</v>
      </c>
      <c r="U52" s="13"/>
      <c r="V52" s="13"/>
      <c r="W52" s="14"/>
    </row>
    <row r="53" spans="6:23">
      <c r="F53"/>
      <c r="R53" s="15" t="s">
        <v>31</v>
      </c>
      <c r="S53" s="11" t="s">
        <v>29</v>
      </c>
      <c r="T53" s="11" t="s">
        <v>7</v>
      </c>
      <c r="U53" s="11" t="s">
        <v>30</v>
      </c>
      <c r="V53" s="11" t="s">
        <v>9</v>
      </c>
      <c r="W53" s="16" t="s">
        <v>30</v>
      </c>
    </row>
    <row r="54" spans="6:23">
      <c r="F54"/>
      <c r="R54" s="15"/>
      <c r="S54" s="11">
        <v>-25</v>
      </c>
      <c r="T54" s="11">
        <v>-65</v>
      </c>
      <c r="U54" s="11">
        <v>11</v>
      </c>
      <c r="V54" s="11">
        <v>26</v>
      </c>
      <c r="W54" s="16">
        <v>9</v>
      </c>
    </row>
    <row r="55" spans="6:23">
      <c r="F55"/>
      <c r="R55" s="15"/>
      <c r="S55" s="11">
        <v>-15</v>
      </c>
      <c r="T55" s="11">
        <v>-32</v>
      </c>
      <c r="U55" s="11">
        <v>5</v>
      </c>
      <c r="V55" s="11">
        <v>155</v>
      </c>
      <c r="W55" s="16">
        <v>10</v>
      </c>
    </row>
    <row r="56" spans="6:23">
      <c r="F56"/>
      <c r="R56" s="15"/>
      <c r="S56" s="11">
        <v>-12</v>
      </c>
      <c r="T56" s="11">
        <v>-264</v>
      </c>
      <c r="U56" s="11">
        <v>50</v>
      </c>
      <c r="V56" s="11">
        <v>197</v>
      </c>
      <c r="W56" s="16">
        <v>12</v>
      </c>
    </row>
    <row r="57" spans="6:23">
      <c r="F57"/>
      <c r="R57" s="15"/>
      <c r="S57" s="11">
        <v>-10</v>
      </c>
      <c r="T57" s="11">
        <v>-171</v>
      </c>
      <c r="U57" s="11">
        <v>55</v>
      </c>
      <c r="V57" s="11">
        <v>-322</v>
      </c>
      <c r="W57" s="16">
        <v>73</v>
      </c>
    </row>
    <row r="58" spans="6:23">
      <c r="F58"/>
      <c r="R58" s="15"/>
      <c r="S58" s="11">
        <v>-5</v>
      </c>
      <c r="T58" s="11">
        <v>574</v>
      </c>
      <c r="U58" s="11">
        <v>47</v>
      </c>
      <c r="V58" s="11">
        <v>-26</v>
      </c>
      <c r="W58" s="16">
        <v>25</v>
      </c>
    </row>
    <row r="59" spans="6:23">
      <c r="F59"/>
      <c r="R59" s="15"/>
      <c r="S59" s="11">
        <v>0</v>
      </c>
      <c r="T59" s="11">
        <v>434</v>
      </c>
      <c r="U59" s="11">
        <v>40</v>
      </c>
      <c r="V59" s="11">
        <v>-70</v>
      </c>
      <c r="W59" s="16">
        <v>34</v>
      </c>
    </row>
    <row r="60" spans="6:23">
      <c r="F60"/>
      <c r="R60" s="15"/>
      <c r="S60" s="11">
        <v>12</v>
      </c>
      <c r="T60" s="11">
        <v>-227</v>
      </c>
      <c r="U60" s="11">
        <v>23</v>
      </c>
      <c r="V60" s="11">
        <v>350</v>
      </c>
      <c r="W60" s="16">
        <v>15</v>
      </c>
    </row>
    <row r="61" spans="6:23">
      <c r="F61"/>
      <c r="R61" s="15"/>
      <c r="S61" s="11">
        <v>15</v>
      </c>
      <c r="T61" s="11">
        <v>-24</v>
      </c>
      <c r="U61" s="11">
        <v>6</v>
      </c>
      <c r="V61" s="11">
        <v>135</v>
      </c>
      <c r="W61" s="16">
        <v>9</v>
      </c>
    </row>
    <row r="62" spans="6:23">
      <c r="F62"/>
      <c r="R62" s="17"/>
      <c r="S62" s="18">
        <v>25</v>
      </c>
      <c r="T62" s="18">
        <v>-84</v>
      </c>
      <c r="U62" s="18">
        <v>12</v>
      </c>
      <c r="V62" s="18">
        <v>-54</v>
      </c>
      <c r="W62" s="19">
        <v>12</v>
      </c>
    </row>
    <row r="63" spans="6:23">
      <c r="F63"/>
    </row>
    <row r="64" spans="6:23">
      <c r="F64"/>
    </row>
    <row r="65" spans="6:6">
      <c r="F65"/>
    </row>
    <row r="66" spans="6:6">
      <c r="F66"/>
    </row>
    <row r="67" spans="6:6">
      <c r="F67"/>
    </row>
    <row r="68" spans="6:6">
      <c r="F68"/>
    </row>
    <row r="69" spans="6:6">
      <c r="F69"/>
    </row>
    <row r="70" spans="6:6">
      <c r="F70"/>
    </row>
    <row r="71" spans="6:6">
      <c r="F71"/>
    </row>
    <row r="72" spans="6:6">
      <c r="F72"/>
    </row>
    <row r="73" spans="6:6">
      <c r="F73"/>
    </row>
    <row r="74" spans="6:6">
      <c r="F74"/>
    </row>
    <row r="75" spans="6:6">
      <c r="F75"/>
    </row>
    <row r="76" spans="6:6">
      <c r="F76"/>
    </row>
    <row r="77" spans="6:6">
      <c r="F77"/>
    </row>
  </sheetData>
  <mergeCells count="8">
    <mergeCell ref="G4:L4"/>
    <mergeCell ref="R4:W4"/>
    <mergeCell ref="G5:H5"/>
    <mergeCell ref="I5:J5"/>
    <mergeCell ref="K5:L5"/>
    <mergeCell ref="R5:S5"/>
    <mergeCell ref="T5:U5"/>
    <mergeCell ref="V5:W5"/>
  </mergeCells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CCFFCC"/>
  </sheetPr>
  <dimension ref="C1:AP68"/>
  <sheetViews>
    <sheetView tabSelected="1" topLeftCell="E1" workbookViewId="0">
      <selection activeCell="Q35" sqref="Q35:T45"/>
    </sheetView>
  </sheetViews>
  <sheetFormatPr baseColWidth="10" defaultColWidth="8.83203125" defaultRowHeight="14" x14ac:dyDescent="0"/>
  <cols>
    <col min="4" max="4" width="13.83203125" customWidth="1"/>
    <col min="6" max="6" width="8.83203125" style="3"/>
    <col min="7" max="12" width="13.6640625" customWidth="1"/>
    <col min="14" max="14" width="12" customWidth="1"/>
    <col min="15" max="15" width="14.33203125" bestFit="1" customWidth="1"/>
    <col min="16" max="16" width="20" customWidth="1"/>
    <col min="17" max="23" width="13.6640625" customWidth="1"/>
  </cols>
  <sheetData>
    <row r="1" spans="3:23">
      <c r="L1" t="s">
        <v>12</v>
      </c>
      <c r="M1">
        <v>220</v>
      </c>
      <c r="N1" t="s">
        <v>14</v>
      </c>
      <c r="P1" t="s">
        <v>19</v>
      </c>
      <c r="Q1">
        <f>E/2/(1+nu)</f>
        <v>85.9375</v>
      </c>
    </row>
    <row r="2" spans="3:23">
      <c r="L2" t="s">
        <v>13</v>
      </c>
      <c r="M2">
        <v>0.28000000000000003</v>
      </c>
      <c r="P2" t="s">
        <v>20</v>
      </c>
      <c r="Q2">
        <f>E*nu/(1+nu)/(1-2*nu)</f>
        <v>109.37500000000003</v>
      </c>
    </row>
    <row r="4" spans="3:23">
      <c r="C4" s="66" t="s">
        <v>24</v>
      </c>
      <c r="D4" s="66"/>
      <c r="G4" s="66" t="s">
        <v>10</v>
      </c>
      <c r="H4" s="66"/>
      <c r="I4" s="66"/>
      <c r="J4" s="66"/>
      <c r="K4" s="66"/>
      <c r="L4" s="66"/>
      <c r="R4" s="65" t="s">
        <v>11</v>
      </c>
      <c r="S4" s="65"/>
      <c r="T4" s="65"/>
      <c r="U4" s="65"/>
      <c r="V4" s="65"/>
      <c r="W4" s="65"/>
    </row>
    <row r="5" spans="3:23">
      <c r="C5" s="4" t="s">
        <v>23</v>
      </c>
      <c r="D5" s="4" t="s">
        <v>22</v>
      </c>
      <c r="G5" s="64" t="s">
        <v>8</v>
      </c>
      <c r="H5" s="64"/>
      <c r="I5" s="64" t="s">
        <v>7</v>
      </c>
      <c r="J5" s="64"/>
      <c r="K5" s="64" t="s">
        <v>9</v>
      </c>
      <c r="L5" s="64"/>
      <c r="N5" s="63" t="s">
        <v>17</v>
      </c>
      <c r="O5" s="63" t="s">
        <v>18</v>
      </c>
      <c r="P5" s="4"/>
      <c r="Q5" s="4"/>
      <c r="R5" s="64" t="s">
        <v>8</v>
      </c>
      <c r="S5" s="64"/>
      <c r="T5" s="64" t="s">
        <v>7</v>
      </c>
      <c r="U5" s="64"/>
      <c r="V5" s="64" t="s">
        <v>9</v>
      </c>
      <c r="W5" s="64"/>
    </row>
    <row r="6" spans="3:23">
      <c r="D6" s="21" t="s">
        <v>1</v>
      </c>
      <c r="E6" s="22">
        <v>2.5</v>
      </c>
      <c r="F6" s="22">
        <v>-24</v>
      </c>
      <c r="G6" s="23">
        <v>128.09606154901849</v>
      </c>
      <c r="H6" s="23">
        <v>125.96338073649622</v>
      </c>
      <c r="I6" s="23">
        <v>208.18203044987141</v>
      </c>
      <c r="J6" s="23">
        <v>139.57061738184026</v>
      </c>
      <c r="K6" s="23">
        <v>-9.3011250678336612</v>
      </c>
      <c r="L6" s="23">
        <v>173.25916895152773</v>
      </c>
      <c r="M6" s="21"/>
      <c r="N6" s="23">
        <f t="shared" ref="N6:O18" si="0">SUM(G6,I6,K6)</f>
        <v>326.97696693105621</v>
      </c>
      <c r="O6" s="23">
        <f t="shared" si="0"/>
        <v>438.79316706986424</v>
      </c>
      <c r="P6" s="24">
        <f>E6</f>
        <v>2.5</v>
      </c>
      <c r="Q6" s="23">
        <f>F6</f>
        <v>-24</v>
      </c>
      <c r="R6" s="23">
        <f t="shared" ref="R6:R14" si="1">E/1000/(1+nu)*(G6+(nu/(1-2*nu))*N6)</f>
        <v>57.779616336821832</v>
      </c>
      <c r="S6" s="23">
        <f t="shared" ref="S6:S14" si="2">E/1000/(1+nu)*(G6+H6+(nu/(1-2*nu))*(N6+O6))-R6</f>
        <v>69.6429587123517</v>
      </c>
      <c r="T6" s="23">
        <f t="shared" ref="T6:T14" si="3">E/1000/(1+nu)*(I6+(nu/(1-2*nu))*N6)</f>
        <v>71.544392241655927</v>
      </c>
      <c r="U6" s="23">
        <f>E/1000/(1+nu)*(I6+J6+(nu/(1-2*nu))*(N6+O6))-T6</f>
        <v>71.981702510770205</v>
      </c>
      <c r="V6" s="23">
        <f t="shared" ref="V6:V14" si="4">E/1000/(1+nu)*(K6+(nu/(1-2*nu))*N6)</f>
        <v>34.164474887050375</v>
      </c>
      <c r="W6" s="23">
        <f>E/1000/(1+nu)*(K6+L6+(nu/(1-2*nu))*(N6+O6))-V6</f>
        <v>77.771922311810243</v>
      </c>
    </row>
    <row r="7" spans="3:23">
      <c r="D7" s="21" t="s">
        <v>1</v>
      </c>
      <c r="E7" s="22">
        <v>2.5</v>
      </c>
      <c r="F7" s="22">
        <v>-16</v>
      </c>
      <c r="G7" s="23">
        <v>-85.694578570151435</v>
      </c>
      <c r="H7" s="23">
        <v>140.60160233513434</v>
      </c>
      <c r="I7" s="23">
        <v>-271.62034588774412</v>
      </c>
      <c r="J7" s="23">
        <v>156.24136042886363</v>
      </c>
      <c r="K7" s="23">
        <v>358.52535515458908</v>
      </c>
      <c r="L7" s="23">
        <v>199.52392402975818</v>
      </c>
      <c r="M7" s="21"/>
      <c r="N7" s="23">
        <f t="shared" si="0"/>
        <v>1.2104306966934928</v>
      </c>
      <c r="O7" s="23">
        <f t="shared" si="0"/>
        <v>496.36688679375618</v>
      </c>
      <c r="P7" s="24">
        <f t="shared" ref="P7:Q18" si="5">E7</f>
        <v>2.5</v>
      </c>
      <c r="Q7" s="23">
        <f t="shared" si="5"/>
        <v>-16</v>
      </c>
      <c r="R7" s="23">
        <f t="shared" si="1"/>
        <v>-14.596364834293928</v>
      </c>
      <c r="S7" s="23">
        <f t="shared" si="2"/>
        <v>78.456028644418296</v>
      </c>
      <c r="T7" s="23">
        <f t="shared" si="3"/>
        <v>-46.552356092005169</v>
      </c>
      <c r="U7" s="23">
        <f>E/1000/(1+nu)*(I7+J7+(nu/(1-2*nu))*(N7+O7))-T7</f>
        <v>81.144112066778021</v>
      </c>
      <c r="V7" s="23">
        <f t="shared" si="4"/>
        <v>61.753936274645852</v>
      </c>
      <c r="W7" s="23">
        <f>E/1000/(1+nu)*(K7+L7+(nu/(1-2*nu))*(N7+O7))-V7</f>
        <v>88.583302685681772</v>
      </c>
    </row>
    <row r="8" spans="3:23">
      <c r="D8" s="21" t="s">
        <v>1</v>
      </c>
      <c r="E8" s="22">
        <v>2.5</v>
      </c>
      <c r="F8" s="22">
        <v>-12</v>
      </c>
      <c r="G8" s="23">
        <v>-1098.0937250097463</v>
      </c>
      <c r="H8" s="23">
        <v>141.18269043623081</v>
      </c>
      <c r="I8" s="23">
        <v>-373.96651943850873</v>
      </c>
      <c r="J8" s="23">
        <v>137.13715446968183</v>
      </c>
      <c r="K8" s="23">
        <v>2063.3551940689763</v>
      </c>
      <c r="L8" s="23">
        <v>236.54703780273258</v>
      </c>
      <c r="M8" s="21"/>
      <c r="N8" s="23">
        <f t="shared" si="0"/>
        <v>591.29494962072113</v>
      </c>
      <c r="O8" s="23">
        <f t="shared" si="0"/>
        <v>514.86688270864522</v>
      </c>
      <c r="P8" s="24">
        <f t="shared" si="5"/>
        <v>2.5</v>
      </c>
      <c r="Q8" s="23">
        <f t="shared" si="5"/>
        <v>-12</v>
      </c>
      <c r="R8" s="23">
        <f t="shared" si="1"/>
        <v>-124.06197387128377</v>
      </c>
      <c r="S8" s="23">
        <f t="shared" si="2"/>
        <v>80.579340214985265</v>
      </c>
      <c r="T8" s="23">
        <f t="shared" si="3"/>
        <v>0.3973895862726966</v>
      </c>
      <c r="U8" s="23">
        <f t="shared" ref="U8:U14" si="6">E/1000/(1+nu)*(I8+J8+(nu/(1-2*nu))*(N8+O8))-T8</f>
        <v>79.884013720734657</v>
      </c>
      <c r="V8" s="23">
        <f t="shared" si="4"/>
        <v>419.31205909537175</v>
      </c>
      <c r="W8" s="23">
        <f t="shared" ref="W8:W14" si="7">E/1000/(1+nu)*(K8+L8+(nu/(1-2*nu))*(N8+O8))-V8</f>
        <v>96.970087418602702</v>
      </c>
    </row>
    <row r="9" spans="3:23">
      <c r="D9" s="21" t="s">
        <v>1</v>
      </c>
      <c r="E9" s="22">
        <v>2.5</v>
      </c>
      <c r="F9" s="22">
        <v>-9</v>
      </c>
      <c r="G9" s="23">
        <v>376.25511874202004</v>
      </c>
      <c r="H9" s="23">
        <v>148.74233307930956</v>
      </c>
      <c r="I9" s="23">
        <v>-880.37199397744087</v>
      </c>
      <c r="J9" s="23">
        <v>176.48612071823845</v>
      </c>
      <c r="K9" s="23">
        <v>2115.3710152212407</v>
      </c>
      <c r="L9" s="23">
        <v>312.04762411191587</v>
      </c>
      <c r="M9" s="21"/>
      <c r="N9" s="23">
        <f t="shared" si="0"/>
        <v>1611.2541399858198</v>
      </c>
      <c r="O9" s="23">
        <f t="shared" si="0"/>
        <v>637.27607790946388</v>
      </c>
      <c r="P9" s="24">
        <f t="shared" si="5"/>
        <v>2.5</v>
      </c>
      <c r="Q9" s="23">
        <f t="shared" si="5"/>
        <v>-9</v>
      </c>
      <c r="R9" s="23">
        <f t="shared" si="1"/>
        <v>240.89977009473378</v>
      </c>
      <c r="S9" s="23">
        <f t="shared" si="2"/>
        <v>95.267159519353953</v>
      </c>
      <c r="T9" s="23">
        <f t="shared" si="3"/>
        <v>24.916985096076424</v>
      </c>
      <c r="U9" s="23">
        <f t="shared" si="6"/>
        <v>100.03562301979485</v>
      </c>
      <c r="V9" s="23">
        <f t="shared" si="4"/>
        <v>539.81031480209981</v>
      </c>
      <c r="W9" s="23">
        <f t="shared" si="7"/>
        <v>123.33525641558322</v>
      </c>
    </row>
    <row r="10" spans="3:23">
      <c r="D10" s="21" t="s">
        <v>0</v>
      </c>
      <c r="E10" s="22">
        <v>2.5</v>
      </c>
      <c r="F10" s="22">
        <v>-6</v>
      </c>
      <c r="G10" s="23">
        <v>446.53021143586943</v>
      </c>
      <c r="H10" s="23">
        <v>129.61141741202323</v>
      </c>
      <c r="I10" s="23">
        <v>-938.57741067223992</v>
      </c>
      <c r="J10" s="23">
        <v>164.80308463670315</v>
      </c>
      <c r="K10" s="23">
        <v>-1107.6923700315108</v>
      </c>
      <c r="L10" s="23">
        <v>634.56264842743997</v>
      </c>
      <c r="M10" s="21"/>
      <c r="N10" s="23">
        <f t="shared" si="0"/>
        <v>-1599.7395692678813</v>
      </c>
      <c r="O10" s="23">
        <f t="shared" si="0"/>
        <v>928.97715047616634</v>
      </c>
      <c r="P10" s="24">
        <f t="shared" si="5"/>
        <v>2.5</v>
      </c>
      <c r="Q10" s="23">
        <f t="shared" si="5"/>
        <v>-6</v>
      </c>
      <c r="R10" s="23">
        <f t="shared" si="1"/>
        <v>-98.224135298134485</v>
      </c>
      <c r="S10" s="23">
        <f t="shared" si="2"/>
        <v>123.8838382010222</v>
      </c>
      <c r="T10" s="23">
        <f t="shared" si="3"/>
        <v>-336.28950784796575</v>
      </c>
      <c r="U10" s="23">
        <f t="shared" si="6"/>
        <v>129.93240600526406</v>
      </c>
      <c r="V10" s="23">
        <f t="shared" si="4"/>
        <v>-365.35614148784043</v>
      </c>
      <c r="W10" s="23">
        <f t="shared" si="7"/>
        <v>210.67233103179694</v>
      </c>
    </row>
    <row r="11" spans="3:23">
      <c r="D11" s="21" t="s">
        <v>0</v>
      </c>
      <c r="E11" s="22">
        <v>2.5</v>
      </c>
      <c r="F11" s="22">
        <v>-3</v>
      </c>
      <c r="G11" s="23">
        <v>856.51010301975509</v>
      </c>
      <c r="H11" s="23">
        <v>175.2015155347766</v>
      </c>
      <c r="I11" s="23">
        <v>-1559.9262450451577</v>
      </c>
      <c r="J11" s="23">
        <v>302.84840275969873</v>
      </c>
      <c r="K11" s="23">
        <v>-1658.8977351736717</v>
      </c>
      <c r="L11" s="23">
        <v>310.36295712569995</v>
      </c>
      <c r="M11" s="21"/>
      <c r="N11" s="23">
        <f t="shared" si="0"/>
        <v>-2362.3138771990743</v>
      </c>
      <c r="O11" s="23">
        <f t="shared" si="0"/>
        <v>788.41287542017528</v>
      </c>
      <c r="P11" s="24">
        <f t="shared" si="5"/>
        <v>2.5</v>
      </c>
      <c r="Q11" s="23">
        <f t="shared" si="5"/>
        <v>-3</v>
      </c>
      <c r="R11" s="23">
        <f t="shared" si="1"/>
        <v>-111.16540636212841</v>
      </c>
      <c r="S11" s="23">
        <f t="shared" si="2"/>
        <v>116.34541873162142</v>
      </c>
      <c r="T11" s="23">
        <f t="shared" si="3"/>
        <v>-526.49040368578528</v>
      </c>
      <c r="U11" s="23">
        <f t="shared" si="6"/>
        <v>138.28472747340493</v>
      </c>
      <c r="V11" s="23">
        <f t="shared" si="4"/>
        <v>-543.50112855162365</v>
      </c>
      <c r="W11" s="23">
        <f t="shared" si="7"/>
        <v>139.57629150506136</v>
      </c>
    </row>
    <row r="12" spans="3:23">
      <c r="D12" s="21" t="s">
        <v>0</v>
      </c>
      <c r="E12" s="22">
        <v>2.5</v>
      </c>
      <c r="F12" s="22">
        <v>0</v>
      </c>
      <c r="G12" s="23">
        <v>665.55690399752859</v>
      </c>
      <c r="H12" s="23">
        <v>170.31977279310809</v>
      </c>
      <c r="I12" s="23">
        <v>-889.04987003914505</v>
      </c>
      <c r="J12" s="23">
        <v>211.16839177195016</v>
      </c>
      <c r="K12" s="23">
        <v>-1289.4778988438591</v>
      </c>
      <c r="L12" s="23">
        <v>268.07187586290615</v>
      </c>
      <c r="M12" s="21"/>
      <c r="N12" s="23">
        <f t="shared" si="0"/>
        <v>-1512.9708648854755</v>
      </c>
      <c r="O12" s="23">
        <f t="shared" si="0"/>
        <v>649.5600404279644</v>
      </c>
      <c r="P12" s="24">
        <f t="shared" si="5"/>
        <v>2.5</v>
      </c>
      <c r="Q12" s="23">
        <f t="shared" si="5"/>
        <v>0</v>
      </c>
      <c r="R12" s="23">
        <f t="shared" si="1"/>
        <v>-51.088595472273688</v>
      </c>
      <c r="S12" s="23">
        <f t="shared" si="2"/>
        <v>100.31934037062408</v>
      </c>
      <c r="T12" s="23">
        <f t="shared" si="3"/>
        <v>-318.28663475982694</v>
      </c>
      <c r="U12" s="23">
        <f t="shared" si="6"/>
        <v>107.34019675761249</v>
      </c>
      <c r="V12" s="23">
        <f t="shared" si="4"/>
        <v>-387.11020221063717</v>
      </c>
      <c r="W12" s="23">
        <f t="shared" si="7"/>
        <v>117.1204830857456</v>
      </c>
    </row>
    <row r="13" spans="3:23">
      <c r="D13" s="21" t="s">
        <v>0</v>
      </c>
      <c r="E13" s="22">
        <v>2.5</v>
      </c>
      <c r="F13" s="22">
        <v>3.0000000000000036</v>
      </c>
      <c r="G13" s="23">
        <v>404.54936623255151</v>
      </c>
      <c r="H13" s="23">
        <v>154.64630690756007</v>
      </c>
      <c r="I13" s="23">
        <v>-1756.5763385928199</v>
      </c>
      <c r="J13" s="23">
        <v>267.29854009409723</v>
      </c>
      <c r="K13" s="23">
        <v>-899.28024550486941</v>
      </c>
      <c r="L13" s="23">
        <v>475.88415278473974</v>
      </c>
      <c r="M13" s="21"/>
      <c r="N13" s="23">
        <f t="shared" si="0"/>
        <v>-2251.3072178651378</v>
      </c>
      <c r="O13" s="23">
        <f t="shared" si="0"/>
        <v>897.82899978639705</v>
      </c>
      <c r="P13" s="24">
        <f t="shared" si="5"/>
        <v>2.5</v>
      </c>
      <c r="Q13" s="23">
        <f t="shared" si="5"/>
        <v>3.0000000000000036</v>
      </c>
      <c r="R13" s="23">
        <f t="shared" si="1"/>
        <v>-176.70480463277968</v>
      </c>
      <c r="S13" s="23">
        <f t="shared" si="2"/>
        <v>124.77988085137409</v>
      </c>
      <c r="T13" s="23">
        <f t="shared" si="3"/>
        <v>-548.1482851496404</v>
      </c>
      <c r="U13" s="23">
        <f t="shared" si="6"/>
        <v>144.14198343031012</v>
      </c>
      <c r="V13" s="23">
        <f t="shared" si="4"/>
        <v>-400.80051915014894</v>
      </c>
      <c r="W13" s="23">
        <f t="shared" si="7"/>
        <v>179.99263561151437</v>
      </c>
    </row>
    <row r="14" spans="3:23">
      <c r="D14" s="21" t="s">
        <v>0</v>
      </c>
      <c r="E14" s="22">
        <v>2.5</v>
      </c>
      <c r="F14" s="22">
        <v>6.0000000000000036</v>
      </c>
      <c r="G14" s="23">
        <v>538.35173435388833</v>
      </c>
      <c r="H14" s="23">
        <v>127.67284113780875</v>
      </c>
      <c r="I14" s="23">
        <v>-1352.9853588864933</v>
      </c>
      <c r="J14" s="23">
        <v>166.82123073773437</v>
      </c>
      <c r="K14" s="23">
        <v>-1288.791847892212</v>
      </c>
      <c r="L14" s="23">
        <v>655.87704209668618</v>
      </c>
      <c r="M14" s="21"/>
      <c r="N14" s="23">
        <f t="shared" si="0"/>
        <v>-2103.4254724248167</v>
      </c>
      <c r="O14" s="23">
        <f t="shared" si="0"/>
        <v>950.3711139722293</v>
      </c>
      <c r="P14" s="24">
        <f t="shared" si="5"/>
        <v>2.5</v>
      </c>
      <c r="Q14" s="23">
        <f t="shared" si="5"/>
        <v>6.0000000000000036</v>
      </c>
      <c r="R14" s="23">
        <f t="shared" si="1"/>
        <v>-137.53295670438979</v>
      </c>
      <c r="S14" s="23">
        <f t="shared" si="2"/>
        <v>125.89061016127346</v>
      </c>
      <c r="T14" s="23">
        <f t="shared" si="3"/>
        <v>-462.60651960508039</v>
      </c>
      <c r="U14" s="23">
        <f t="shared" si="6"/>
        <v>132.61923962376068</v>
      </c>
      <c r="V14" s="23">
        <f t="shared" si="4"/>
        <v>-451.57325990293828</v>
      </c>
      <c r="W14" s="23">
        <f t="shared" si="7"/>
        <v>216.67570720108051</v>
      </c>
    </row>
    <row r="15" spans="3:23">
      <c r="D15" s="21" t="s">
        <v>1</v>
      </c>
      <c r="E15" s="22">
        <v>2.5</v>
      </c>
      <c r="F15" s="22">
        <v>9.0000000000000036</v>
      </c>
      <c r="G15" s="23">
        <v>137.25873676695301</v>
      </c>
      <c r="H15" s="23">
        <v>135.10146016160309</v>
      </c>
      <c r="I15" s="23">
        <v>-231.13326765938152</v>
      </c>
      <c r="J15" s="23">
        <v>112.46256116819524</v>
      </c>
      <c r="K15" s="23">
        <v>1492.372021750931</v>
      </c>
      <c r="L15" s="23">
        <v>350.20808920113245</v>
      </c>
      <c r="M15" s="21"/>
      <c r="N15" s="23">
        <f t="shared" si="0"/>
        <v>1398.4974908585025</v>
      </c>
      <c r="O15" s="23">
        <f t="shared" si="0"/>
        <v>597.77211053093083</v>
      </c>
      <c r="P15" s="24">
        <f t="shared" si="5"/>
        <v>2.5</v>
      </c>
      <c r="Q15" s="23">
        <f t="shared" si="5"/>
        <v>9.0000000000000036</v>
      </c>
      <c r="R15" s="23">
        <f t="shared" ref="R15:R18" si="8">E/1000/(1+nu)*(G15+(nu/(1-2*nu))*N15)</f>
        <v>176.55200844446875</v>
      </c>
      <c r="S15" s="23">
        <f t="shared" ref="S15:S18" si="9">E/1000/(1+nu)*(G15+H15+(nu/(1-2*nu))*(N15+O15))-R15</f>
        <v>88.601888054596145</v>
      </c>
      <c r="T15" s="23">
        <f t="shared" ref="T15:T18" si="10">E/1000/(1+nu)*(I15+(nu/(1-2*nu))*N15)</f>
        <v>113.23463268369252</v>
      </c>
      <c r="U15" s="23">
        <f t="shared" ref="U15:U18" si="11">E/1000/(1+nu)*(I15+J15+(nu/(1-2*nu))*(N15+O15))-T15</f>
        <v>84.710827290104106</v>
      </c>
      <c r="V15" s="23">
        <f t="shared" ref="V15:V18" si="12">E/1000/(1+nu)*(K15+(nu/(1-2*nu))*N15)</f>
        <v>409.46210430108999</v>
      </c>
      <c r="W15" s="23">
        <f t="shared" ref="W15:W18" si="13">E/1000/(1+nu)*(K15+L15+(nu/(1-2*nu))*(N15+O15))-V15</f>
        <v>125.57333992076519</v>
      </c>
    </row>
    <row r="16" spans="3:23">
      <c r="D16" s="21" t="s">
        <v>1</v>
      </c>
      <c r="E16" s="22">
        <v>2.5</v>
      </c>
      <c r="F16" s="22">
        <v>12.000000000000004</v>
      </c>
      <c r="G16" s="23">
        <v>-921.53642131093488</v>
      </c>
      <c r="H16" s="23">
        <v>156.65069862863902</v>
      </c>
      <c r="I16" s="23">
        <v>-184.03214871124413</v>
      </c>
      <c r="J16" s="23">
        <v>105.96743749494726</v>
      </c>
      <c r="K16" s="23">
        <v>2162.7153946594317</v>
      </c>
      <c r="L16" s="23">
        <v>173.32801958888058</v>
      </c>
      <c r="M16" s="21"/>
      <c r="N16" s="23">
        <f t="shared" si="0"/>
        <v>1057.1468246372526</v>
      </c>
      <c r="O16" s="23">
        <f t="shared" si="0"/>
        <v>435.94615571246686</v>
      </c>
      <c r="P16" s="24">
        <f t="shared" si="5"/>
        <v>2.5</v>
      </c>
      <c r="Q16" s="23">
        <f t="shared" si="5"/>
        <v>12.000000000000004</v>
      </c>
      <c r="R16" s="23">
        <f t="shared" si="8"/>
        <v>-42.763638468117421</v>
      </c>
      <c r="S16" s="23">
        <f t="shared" si="9"/>
        <v>74.60594960784843</v>
      </c>
      <c r="T16" s="23">
        <f t="shared" si="10"/>
        <v>83.994908384954428</v>
      </c>
      <c r="U16" s="23">
        <f t="shared" si="11"/>
        <v>65.894764100495152</v>
      </c>
      <c r="V16" s="23">
        <f t="shared" si="12"/>
        <v>487.34214240178932</v>
      </c>
      <c r="W16" s="23">
        <f t="shared" si="13"/>
        <v>77.472364147889891</v>
      </c>
    </row>
    <row r="17" spans="4:23">
      <c r="D17" s="21" t="s">
        <v>1</v>
      </c>
      <c r="E17" s="22">
        <v>2.5</v>
      </c>
      <c r="F17" s="22">
        <v>16.000000000000004</v>
      </c>
      <c r="G17" s="23">
        <v>135.49825766686612</v>
      </c>
      <c r="H17" s="23">
        <v>131.12857532607828</v>
      </c>
      <c r="I17" s="23">
        <v>82.860695334117466</v>
      </c>
      <c r="J17" s="23">
        <v>101.83499634610813</v>
      </c>
      <c r="K17" s="23">
        <v>238.57712998070718</v>
      </c>
      <c r="L17" s="23">
        <v>196.50500043328128</v>
      </c>
      <c r="M17" s="21"/>
      <c r="N17" s="23">
        <f t="shared" si="0"/>
        <v>456.93608298169079</v>
      </c>
      <c r="O17" s="23">
        <f t="shared" si="0"/>
        <v>429.46857210546767</v>
      </c>
      <c r="P17" s="24">
        <f t="shared" si="5"/>
        <v>2.5</v>
      </c>
      <c r="Q17" s="23">
        <f t="shared" si="5"/>
        <v>16.000000000000004</v>
      </c>
      <c r="R17" s="23">
        <f t="shared" si="8"/>
        <v>73.266147112615045</v>
      </c>
      <c r="S17" s="23">
        <f t="shared" si="9"/>
        <v>69.510848958205258</v>
      </c>
      <c r="T17" s="23">
        <f t="shared" si="10"/>
        <v>64.219066086673877</v>
      </c>
      <c r="U17" s="23">
        <f t="shared" si="11"/>
        <v>64.476015071022886</v>
      </c>
      <c r="V17" s="23">
        <f t="shared" si="12"/>
        <v>90.982828291556487</v>
      </c>
      <c r="W17" s="23">
        <f t="shared" si="13"/>
        <v>80.747422023505763</v>
      </c>
    </row>
    <row r="18" spans="4:23">
      <c r="D18" s="21" t="s">
        <v>1</v>
      </c>
      <c r="E18" s="22">
        <v>2.5</v>
      </c>
      <c r="F18" s="22">
        <v>24.000000000000004</v>
      </c>
      <c r="G18" s="23">
        <f>G6</f>
        <v>128.09606154901849</v>
      </c>
      <c r="H18" s="23">
        <f>H6</f>
        <v>125.96338073649622</v>
      </c>
      <c r="I18" s="23">
        <f>I6</f>
        <v>208.18203044987141</v>
      </c>
      <c r="J18" s="23">
        <f>J6</f>
        <v>139.57061738184026</v>
      </c>
      <c r="K18" s="23">
        <v>-221.6968664853157</v>
      </c>
      <c r="L18" s="23">
        <v>192.55834505382251</v>
      </c>
      <c r="M18" s="21"/>
      <c r="N18" s="23">
        <f t="shared" si="0"/>
        <v>114.58122551357417</v>
      </c>
      <c r="O18" s="23">
        <f t="shared" si="0"/>
        <v>458.09234317215902</v>
      </c>
      <c r="P18" s="24">
        <f t="shared" si="5"/>
        <v>2.5</v>
      </c>
      <c r="Q18" s="23">
        <f t="shared" si="5"/>
        <v>24.000000000000004</v>
      </c>
      <c r="R18" s="23">
        <f t="shared" si="8"/>
        <v>34.548832119284725</v>
      </c>
      <c r="S18" s="23">
        <f t="shared" si="9"/>
        <v>71.753806098540196</v>
      </c>
      <c r="T18" s="23">
        <f t="shared" si="10"/>
        <v>48.313608024118828</v>
      </c>
      <c r="U18" s="23">
        <f t="shared" si="11"/>
        <v>74.092549896958701</v>
      </c>
      <c r="V18" s="23">
        <f t="shared" si="12"/>
        <v>-25.571827386616462</v>
      </c>
      <c r="W18" s="23">
        <f t="shared" si="13"/>
        <v>83.199815590580656</v>
      </c>
    </row>
    <row r="19" spans="4:23">
      <c r="F19"/>
    </row>
    <row r="20" spans="4:23">
      <c r="F20"/>
    </row>
    <row r="21" spans="4:23">
      <c r="F21"/>
    </row>
    <row r="22" spans="4:23">
      <c r="F22" s="26" t="s">
        <v>41</v>
      </c>
    </row>
    <row r="23" spans="4:23">
      <c r="F23"/>
    </row>
    <row r="24" spans="4:23">
      <c r="F24"/>
    </row>
    <row r="25" spans="4:23">
      <c r="F25"/>
    </row>
    <row r="26" spans="4:23">
      <c r="F26"/>
    </row>
    <row r="27" spans="4:23">
      <c r="F27"/>
    </row>
    <row r="28" spans="4:23">
      <c r="F28"/>
    </row>
    <row r="29" spans="4:23">
      <c r="F29"/>
    </row>
    <row r="30" spans="4:23">
      <c r="F30"/>
    </row>
    <row r="31" spans="4:23">
      <c r="F31"/>
    </row>
    <row r="32" spans="4:23">
      <c r="F32"/>
    </row>
    <row r="33" spans="6:42">
      <c r="F33"/>
    </row>
    <row r="34" spans="6:42">
      <c r="F34"/>
      <c r="Q34" t="s">
        <v>28</v>
      </c>
      <c r="R34" t="s">
        <v>26</v>
      </c>
      <c r="S34" t="s">
        <v>27</v>
      </c>
      <c r="T34" t="s">
        <v>25</v>
      </c>
    </row>
    <row r="35" spans="6:42">
      <c r="F35"/>
      <c r="Q35" s="1">
        <v>-16</v>
      </c>
      <c r="R35" s="1">
        <v>7.1871645349599715</v>
      </c>
      <c r="S35" s="1">
        <v>53.383913578175516</v>
      </c>
      <c r="T35" s="1">
        <v>139.02093280895397</v>
      </c>
    </row>
    <row r="36" spans="6:42">
      <c r="F36"/>
      <c r="Q36" s="1">
        <v>-12</v>
      </c>
      <c r="R36" s="1">
        <v>52.404916683856939</v>
      </c>
      <c r="S36" s="1">
        <v>73.809267172307244</v>
      </c>
      <c r="T36" s="1">
        <v>481.71191140309492</v>
      </c>
    </row>
    <row r="37" spans="6:42">
      <c r="F37"/>
      <c r="Q37" s="1">
        <v>-9</v>
      </c>
      <c r="R37" s="1">
        <v>528.62396538017742</v>
      </c>
      <c r="S37" s="1">
        <v>345.46672945401627</v>
      </c>
      <c r="T37" s="1">
        <v>611.95421420720152</v>
      </c>
    </row>
    <row r="38" spans="6:42">
      <c r="F38"/>
      <c r="Q38" s="1">
        <v>-6</v>
      </c>
      <c r="R38" s="1">
        <v>228.96557498424738</v>
      </c>
      <c r="S38" s="1">
        <v>108.80050002634226</v>
      </c>
      <c r="T38" s="1">
        <v>-30.198324025309876</v>
      </c>
    </row>
    <row r="39" spans="6:42">
      <c r="F39"/>
      <c r="Q39" s="1">
        <v>-3</v>
      </c>
      <c r="R39" s="1">
        <v>71.219891021860903</v>
      </c>
      <c r="S39" s="1">
        <v>-76.674373308353751</v>
      </c>
      <c r="T39" s="1">
        <v>-189.21201625016525</v>
      </c>
    </row>
    <row r="40" spans="6:42">
      <c r="F40"/>
      <c r="Q40" s="1">
        <v>0</v>
      </c>
      <c r="R40" s="1">
        <v>74.8773859902591</v>
      </c>
      <c r="S40" s="1">
        <v>-66.82734269281606</v>
      </c>
      <c r="T40" s="1">
        <v>-177.11423276755696</v>
      </c>
    </row>
    <row r="41" spans="6:42">
      <c r="F41"/>
      <c r="Q41" s="1">
        <v>3</v>
      </c>
      <c r="R41" s="1">
        <v>113.28055163642991</v>
      </c>
      <c r="S41" s="1">
        <v>-35.738928585198167</v>
      </c>
      <c r="T41" s="1">
        <v>-153.34076545880495</v>
      </c>
    </row>
    <row r="42" spans="6:42">
      <c r="F42"/>
      <c r="Q42" s="1">
        <v>6</v>
      </c>
      <c r="R42" s="1">
        <v>61.793574127263824</v>
      </c>
      <c r="S42" s="1">
        <v>-132.72500027761785</v>
      </c>
      <c r="T42" s="1">
        <v>-68.007840402302719</v>
      </c>
    </row>
    <row r="43" spans="6:42">
      <c r="F43"/>
      <c r="Q43" s="1">
        <v>9</v>
      </c>
      <c r="R43" s="1">
        <v>495.57975038368534</v>
      </c>
      <c r="S43" s="1">
        <v>211.59176025330675</v>
      </c>
      <c r="T43" s="1">
        <v>635.83077744565321</v>
      </c>
    </row>
    <row r="44" spans="6:42">
      <c r="F44"/>
      <c r="Q44" s="1">
        <v>12</v>
      </c>
      <c r="R44" s="1">
        <v>13.671177556564027</v>
      </c>
      <c r="S44" s="1">
        <v>44.089888246624255</v>
      </c>
      <c r="T44" s="1">
        <v>387.20136661201963</v>
      </c>
    </row>
    <row r="45" spans="6:42">
      <c r="F45"/>
      <c r="Q45" s="1">
        <v>16</v>
      </c>
      <c r="R45" s="1">
        <v>33.382360705759886</v>
      </c>
      <c r="S45" s="1">
        <v>59.861756923335491</v>
      </c>
      <c r="T45" s="1">
        <v>88.031829038740597</v>
      </c>
      <c r="AP45" t="s">
        <v>21</v>
      </c>
    </row>
    <row r="46" spans="6:42">
      <c r="F46"/>
    </row>
    <row r="47" spans="6:42">
      <c r="F47"/>
    </row>
    <row r="48" spans="6:42">
      <c r="F48"/>
    </row>
    <row r="49" spans="6:6">
      <c r="F49"/>
    </row>
    <row r="50" spans="6:6">
      <c r="F50"/>
    </row>
    <row r="51" spans="6:6">
      <c r="F51"/>
    </row>
    <row r="52" spans="6:6">
      <c r="F52"/>
    </row>
    <row r="53" spans="6:6">
      <c r="F53"/>
    </row>
    <row r="54" spans="6:6">
      <c r="F54"/>
    </row>
    <row r="55" spans="6:6">
      <c r="F55"/>
    </row>
    <row r="56" spans="6:6">
      <c r="F56"/>
    </row>
    <row r="57" spans="6:6">
      <c r="F57"/>
    </row>
    <row r="58" spans="6:6">
      <c r="F58"/>
    </row>
    <row r="59" spans="6:6">
      <c r="F59"/>
    </row>
    <row r="60" spans="6:6">
      <c r="F60"/>
    </row>
    <row r="61" spans="6:6">
      <c r="F61"/>
    </row>
    <row r="62" spans="6:6">
      <c r="F62"/>
    </row>
    <row r="63" spans="6:6">
      <c r="F63"/>
    </row>
    <row r="64" spans="6:6">
      <c r="F64"/>
    </row>
    <row r="65" spans="5:19">
      <c r="F65"/>
    </row>
    <row r="66" spans="5:19">
      <c r="F66"/>
    </row>
    <row r="67" spans="5:19">
      <c r="F67"/>
    </row>
    <row r="68" spans="5:19">
      <c r="E68" s="3"/>
      <c r="G68" s="3"/>
      <c r="H68" s="3"/>
      <c r="I68" s="2"/>
      <c r="J68" s="2"/>
      <c r="K68" s="2"/>
      <c r="L68" s="2"/>
      <c r="N68" s="2"/>
      <c r="O68" s="2"/>
      <c r="P68" s="6"/>
      <c r="Q68" s="2"/>
      <c r="R68" s="3"/>
      <c r="S68" s="2"/>
    </row>
  </sheetData>
  <mergeCells count="9">
    <mergeCell ref="C4:D4"/>
    <mergeCell ref="G4:L4"/>
    <mergeCell ref="R4:W4"/>
    <mergeCell ref="G5:H5"/>
    <mergeCell ref="I5:J5"/>
    <mergeCell ref="K5:L5"/>
    <mergeCell ref="R5:S5"/>
    <mergeCell ref="T5:U5"/>
    <mergeCell ref="V5:W5"/>
  </mergeCells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G_0.15(diff norm d0)</vt:lpstr>
      <vt:lpstr>G_0.15(same d0)</vt:lpstr>
      <vt:lpstr>G_stress_2.5</vt:lpstr>
      <vt:lpstr>G_stress_Xray</vt:lpstr>
      <vt:lpstr>G_stress_Xray (2)</vt:lpstr>
      <vt:lpstr>G_0.15_averaged</vt:lpstr>
      <vt:lpstr>G_0.15(ave d0_all)</vt:lpstr>
      <vt:lpstr>G_stress_Xray (ave d0)</vt:lpstr>
      <vt:lpstr>G_stress_2.5(ave d0)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Tim Ramjaun</cp:lastModifiedBy>
  <dcterms:created xsi:type="dcterms:W3CDTF">2013-09-24T14:23:25Z</dcterms:created>
  <dcterms:modified xsi:type="dcterms:W3CDTF">2014-03-10T15:46:55Z</dcterms:modified>
</cp:coreProperties>
</file>